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2"/>
  <workbookPr/>
  <mc:AlternateContent xmlns:mc="http://schemas.openxmlformats.org/markup-compatibility/2006">
    <mc:Choice Requires="x15">
      <x15ac:absPath xmlns:x15ac="http://schemas.microsoft.com/office/spreadsheetml/2010/11/ac" url="C:\Users\comunicacion03\Desktop\"/>
    </mc:Choice>
  </mc:AlternateContent>
  <xr:revisionPtr revIDLastSave="0" documentId="13_ncr:1_{FFC86A4A-D1EE-4D9F-ACD3-7B15B7022647}" xr6:coauthVersionLast="36" xr6:coauthVersionMax="36" xr10:uidLastSave="{00000000-0000-0000-0000-000000000000}"/>
  <bookViews>
    <workbookView xWindow="0" yWindow="0" windowWidth="10485" windowHeight="7995" activeTab="1" xr2:uid="{00000000-000D-0000-FFFF-FFFF00000000}"/>
  </bookViews>
  <sheets>
    <sheet name="Enero DGH" sheetId="1" r:id="rId1"/>
    <sheet name="Enero DGM" sheetId="3" r:id="rId2"/>
  </sheets>
  <externalReferences>
    <externalReference r:id="rId3"/>
  </externalReferences>
  <definedNames>
    <definedName name="_xlnm.Print_Area" localSheetId="0">'Enero DGH'!$B$3:$M$28</definedName>
  </definedNames>
  <calcPr calcId="191029"/>
</workbook>
</file>

<file path=xl/calcChain.xml><?xml version="1.0" encoding="utf-8"?>
<calcChain xmlns="http://schemas.openxmlformats.org/spreadsheetml/2006/main">
  <c r="L49" i="3" l="1"/>
  <c r="K49" i="3"/>
  <c r="J49" i="3"/>
  <c r="I49" i="3"/>
  <c r="H49" i="3"/>
  <c r="G49" i="3"/>
  <c r="F49" i="3"/>
  <c r="E49" i="3"/>
  <c r="D49" i="3"/>
  <c r="M48" i="3"/>
  <c r="L65" i="3" s="1"/>
  <c r="M47" i="3"/>
  <c r="L64" i="3" s="1"/>
  <c r="M46" i="3"/>
  <c r="L63" i="3" s="1"/>
  <c r="M45" i="3"/>
  <c r="L62" i="3" s="1"/>
  <c r="M44" i="3"/>
  <c r="L61" i="3" s="1"/>
  <c r="M43" i="3"/>
  <c r="L60" i="3" s="1"/>
  <c r="M42" i="3"/>
  <c r="M41" i="3"/>
  <c r="L58" i="3" s="1"/>
  <c r="M40" i="3"/>
  <c r="L57" i="3" s="1"/>
  <c r="M39" i="3"/>
  <c r="L56" i="3" s="1"/>
  <c r="M38" i="3"/>
  <c r="L55" i="3" s="1"/>
  <c r="M37" i="3"/>
  <c r="L54" i="3" s="1"/>
  <c r="M10" i="3"/>
  <c r="L10" i="3"/>
  <c r="K10" i="3"/>
  <c r="J10" i="3"/>
  <c r="I10" i="3"/>
  <c r="H10" i="3"/>
  <c r="G10" i="3"/>
  <c r="F10" i="3"/>
  <c r="E10" i="3"/>
  <c r="D10" i="3"/>
  <c r="C10" i="3"/>
  <c r="M49" i="3" l="1"/>
  <c r="L66" i="3" s="1"/>
  <c r="M60" i="3" s="1"/>
  <c r="M61" i="3"/>
  <c r="M54" i="3"/>
  <c r="M55" i="3"/>
  <c r="M63" i="3"/>
  <c r="M56" i="3"/>
  <c r="M64" i="3"/>
  <c r="M57" i="3"/>
  <c r="M65" i="3"/>
  <c r="M58" i="3"/>
  <c r="M62" i="3"/>
  <c r="L59" i="3"/>
  <c r="M59" i="3" s="1"/>
  <c r="M66" i="3" l="1"/>
  <c r="L23" i="1" l="1"/>
  <c r="K23" i="1"/>
  <c r="J23" i="1"/>
  <c r="I23" i="1"/>
  <c r="H23" i="1"/>
  <c r="G23" i="1"/>
  <c r="D23" i="1"/>
  <c r="M21" i="1"/>
  <c r="F20" i="1"/>
  <c r="F23" i="1" s="1"/>
  <c r="E20" i="1"/>
  <c r="E23" i="1" s="1"/>
  <c r="M19" i="1"/>
  <c r="M17" i="1"/>
  <c r="M23" i="1" s="1"/>
  <c r="M15" i="1"/>
</calcChain>
</file>

<file path=xl/sharedStrings.xml><?xml version="1.0" encoding="utf-8"?>
<sst xmlns="http://schemas.openxmlformats.org/spreadsheetml/2006/main" count="94" uniqueCount="70">
  <si>
    <t>INGRESOS PERCIBIDOS AL ESTADO POR LA PRODUCCIÓN NACIONAL PETROLERA DEL MES DE ENERO DE 2021</t>
  </si>
  <si>
    <t>Compañía Operadora</t>
  </si>
  <si>
    <t>FONPETROL</t>
  </si>
  <si>
    <t>FONDOS PRIVATIVOS</t>
  </si>
  <si>
    <t>CONTRATOS DE DONACIÓN
Aportes solidarios, extraordinarios 
y no reembolsables</t>
  </si>
  <si>
    <t>OBLIGACIONES COMPLEMENTARIAS PARA OBRAS DE BIENESTAR SOCIAL</t>
  </si>
  <si>
    <t>Total               (US$)</t>
  </si>
  <si>
    <t>Número de Contrato</t>
  </si>
  <si>
    <t>Aporte Anual para el Fondo para el Desarrollo Económico de la Nación
(US$)</t>
  </si>
  <si>
    <t>Aporte Variable para el Fondo para el Desarrollo Económico de la Nación
(US$)</t>
  </si>
  <si>
    <t>Aporte Anual Fijo para el Fondo para el Desarrollo Económico de la Nación
(US$)</t>
  </si>
  <si>
    <t>Capacitación              (US$)</t>
  </si>
  <si>
    <t>Cargos Anuales    (US$)</t>
  </si>
  <si>
    <t>Tasa Anual Administrativa 
(US$)</t>
  </si>
  <si>
    <t>Consejo Nacional de Áreas Protegidas (CONAP)  
(US$)</t>
  </si>
  <si>
    <t>Batallón de Infantería de la Selva
(US$)</t>
  </si>
  <si>
    <t>US$ 0.35 por barril transportado, para las comunidades por cuya jurisdicción pasa el SETH</t>
  </si>
  <si>
    <t xml:space="preserve"> Perenco Guatemala Limited</t>
  </si>
  <si>
    <t>2-85</t>
  </si>
  <si>
    <t>63-A2 No. 6270</t>
  </si>
  <si>
    <t>NA</t>
  </si>
  <si>
    <t>63-A2 No. 6267</t>
  </si>
  <si>
    <t>63-A2 No. 6263</t>
  </si>
  <si>
    <t>1-19</t>
  </si>
  <si>
    <t>63-A2 No. 6268</t>
  </si>
  <si>
    <t>63-A2 No. 6264</t>
  </si>
  <si>
    <t>Contrato de Transformación (Minirefineria)</t>
  </si>
  <si>
    <t>63-A2 No. 6271</t>
  </si>
  <si>
    <t>63-A2 No. 6272</t>
  </si>
  <si>
    <t>63-A2 No. 6269</t>
  </si>
  <si>
    <t>Island Oil Exploration Services, S.A.</t>
  </si>
  <si>
    <t>1-15</t>
  </si>
  <si>
    <t>63-A2 No. 6462</t>
  </si>
  <si>
    <t>TOTAL</t>
  </si>
  <si>
    <r>
      <t xml:space="preserve">NA/ </t>
    </r>
    <r>
      <rPr>
        <sz val="12"/>
        <color theme="3"/>
        <rFont val="Montserrat"/>
      </rPr>
      <t>No aplica</t>
    </r>
  </si>
  <si>
    <t xml:space="preserve">REGALIAS ANUALES AL ESTADO </t>
  </si>
  <si>
    <t xml:space="preserve">REGALÍAS AL ESTADO Y A LAS MUNICIPALIDADES </t>
  </si>
  <si>
    <t>AÑOS 2010 - 2020</t>
  </si>
  <si>
    <t>AÑO</t>
  </si>
  <si>
    <t>Regalías al Estado</t>
  </si>
  <si>
    <t>Regalías a la Municipalidad</t>
  </si>
  <si>
    <t>Regalias en millones de Quetzales</t>
  </si>
  <si>
    <t>REGALIAS AL ESTADO Y OTROS INGRESOS  MENSUALES  AÑO   2021</t>
  </si>
  <si>
    <t>MES</t>
  </si>
  <si>
    <t>Canon Otorgamiento</t>
  </si>
  <si>
    <t>Canon Superficie</t>
  </si>
  <si>
    <t>Multa Extenporaneo</t>
  </si>
  <si>
    <t>Multa Incompleto</t>
  </si>
  <si>
    <t>Multa Omision</t>
  </si>
  <si>
    <t>Multa Otros</t>
  </si>
  <si>
    <t>Multa Ilegal</t>
  </si>
  <si>
    <t>Regalias al Estado</t>
  </si>
  <si>
    <t>Intereses al Estado</t>
  </si>
  <si>
    <t>TOTAL RECAUDADO EN  QUETZALES</t>
  </si>
  <si>
    <t>ENERO</t>
  </si>
  <si>
    <t>FEBRERO</t>
  </si>
  <si>
    <t xml:space="preserve">MARZO 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</si>
  <si>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</si>
  <si>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</si>
  <si>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</si>
  <si>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</si>
  <si>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</si>
  <si>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</si>
  <si>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</si>
  <si>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</si>
  <si>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 xml:space="preserve">DICIEMBRE </t>
  </si>
  <si>
    <t xml:space="preserve">        TOTAL                    </t>
  </si>
  <si>
    <t>TOTAL MENSUAL 2018 QUETZALES</t>
  </si>
  <si>
    <t>MARZO</t>
  </si>
  <si>
    <t>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</si>
</sst>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[$$-340A]\ #,##0.00"/>
    <numFmt numFmtId="165" formatCode="[$$-300A]\ #,##0.00"/>
    <numFmt numFmtId="166" formatCode="_([$Q-100A]* #,##0.00_);_([$Q-100A]* \(#,##0.00\);_([$Q-100A]* &quot;-&quot;??_);_(@_)"/>
    <numFmt numFmtId="167" formatCode="_(* #,##0.00_);_(* \(#,##0.00\);_(* &quot;-&quot;??_);_(@_)"/>
    <numFmt numFmtId="168" formatCode="&quot;Q&quot;#,##0.00"/>
  </numFmts>
  <fonts count="3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theme="0"/>
      <name val="Montserrat"/>
    </font>
    <font>
      <sz val="11"/>
      <color theme="1"/>
      <name val="Montserrat"/>
    </font>
    <font>
      <b/>
      <sz val="20"/>
      <color rgb="FF663300"/>
      <name val="Montserrat"/>
    </font>
    <font>
      <b/>
      <sz val="20"/>
      <color rgb="FF269631"/>
      <name val="Montserrat"/>
    </font>
    <font>
      <b/>
      <sz val="12"/>
      <color theme="3"/>
      <name val="Montserrat"/>
    </font>
    <font>
      <sz val="12"/>
      <name val="Montserrat"/>
    </font>
    <font>
      <sz val="10"/>
      <name val="Montserrat"/>
    </font>
    <font>
      <b/>
      <i/>
      <sz val="10"/>
      <name val="Montserrat"/>
    </font>
    <font>
      <sz val="11"/>
      <name val="Montserrat"/>
    </font>
    <font>
      <b/>
      <i/>
      <sz val="12"/>
      <color theme="3"/>
      <name val="Montserrat"/>
    </font>
    <font>
      <sz val="12"/>
      <color theme="3"/>
      <name val="Montserrat"/>
    </font>
    <font>
      <sz val="12"/>
      <color rgb="FF024ECA"/>
      <name val="Montserrat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26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rgb="FFFBF3DB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 Narrow"/>
      <family val="2"/>
    </font>
    <font>
      <sz val="12"/>
      <name val="Arial Narrow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2"/>
      <color theme="0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2"/>
      <color indexed="8"/>
      <name val="Calibri"/>
      <family val="2"/>
      <scheme val="minor"/>
    </font>
    <font>
      <sz val="12"/>
      <name val="Calibri"/>
      <family val="2"/>
      <scheme val="minor"/>
    </font>
    <font>
      <b/>
      <sz val="12"/>
      <color rgb="FFFBF3DB"/>
      <name val="Calibri"/>
      <family val="2"/>
      <scheme val="minor"/>
    </font>
    <font>
      <b/>
      <sz val="11"/>
      <color theme="1"/>
      <name val="Calibri"/>
      <family val="2"/>
    </font>
    <font>
      <b/>
      <sz val="12"/>
      <name val="Arial Narrow"/>
      <family val="2"/>
    </font>
    <font>
      <b/>
      <sz val="11"/>
      <color theme="0"/>
      <name val="Calibri"/>
      <family val="2"/>
    </font>
    <font>
      <sz val="11"/>
      <color indexed="8"/>
      <name val="Calibri"/>
      <family val="2"/>
    </font>
    <font>
      <sz val="10.5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2" tint="0.59999389629810485"/>
        <bgColor indexed="64"/>
      </patternFill>
    </fill>
    <fill>
      <patternFill patternType="solid">
        <fgColor theme="2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EFCF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FAF6DC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43" fontId="14" fillId="0" borderId="0" applyFont="0" applyFill="0" applyBorder="0" applyAlignment="0" applyProtection="0"/>
    <xf numFmtId="0" fontId="26" fillId="0" borderId="0"/>
    <xf numFmtId="0" fontId="26" fillId="0" borderId="0"/>
    <xf numFmtId="167" fontId="1" fillId="0" borderId="0" applyFont="0" applyFill="0" applyBorder="0" applyAlignment="0" applyProtection="0"/>
  </cellStyleXfs>
  <cellXfs count="122">
    <xf numFmtId="0" fontId="0" fillId="0" borderId="0" xfId="0"/>
    <xf numFmtId="0" fontId="3" fillId="0" borderId="0" xfId="0" applyFont="1"/>
    <xf numFmtId="0" fontId="4" fillId="3" borderId="0" xfId="1" applyFont="1" applyFill="1" applyAlignment="1">
      <alignment horizontal="center" vertical="center" wrapText="1"/>
    </xf>
    <xf numFmtId="0" fontId="5" fillId="3" borderId="0" xfId="1" applyFont="1" applyFill="1" applyAlignment="1">
      <alignment horizontal="center" vertical="center" wrapText="1"/>
    </xf>
    <xf numFmtId="0" fontId="6" fillId="4" borderId="1" xfId="1" applyFont="1" applyFill="1" applyBorder="1" applyAlignment="1">
      <alignment horizontal="center" vertical="center" wrapText="1"/>
    </xf>
    <xf numFmtId="17" fontId="8" fillId="0" borderId="1" xfId="1" quotePrefix="1" applyNumberFormat="1" applyFont="1" applyFill="1" applyBorder="1" applyAlignment="1">
      <alignment horizontal="center" vertical="center" wrapText="1"/>
    </xf>
    <xf numFmtId="165" fontId="7" fillId="0" borderId="1" xfId="1" quotePrefix="1" applyNumberFormat="1" applyFont="1" applyFill="1" applyBorder="1" applyAlignment="1">
      <alignment horizontal="center" vertical="center" wrapText="1"/>
    </xf>
    <xf numFmtId="165" fontId="7" fillId="0" borderId="2" xfId="1" quotePrefix="1" applyNumberFormat="1" applyFont="1" applyFill="1" applyBorder="1" applyAlignment="1">
      <alignment horizontal="center" vertical="center" wrapText="1"/>
    </xf>
    <xf numFmtId="165" fontId="6" fillId="4" borderId="1" xfId="1" quotePrefix="1" applyNumberFormat="1" applyFont="1" applyFill="1" applyBorder="1" applyAlignment="1">
      <alignment horizontal="center" vertical="center" wrapText="1"/>
    </xf>
    <xf numFmtId="164" fontId="6" fillId="4" borderId="1" xfId="1" quotePrefix="1" applyNumberFormat="1" applyFont="1" applyFill="1" applyBorder="1" applyAlignment="1">
      <alignment horizontal="center" vertical="center" wrapText="1"/>
    </xf>
    <xf numFmtId="0" fontId="6" fillId="5" borderId="6" xfId="1" applyFont="1" applyFill="1" applyBorder="1" applyAlignment="1">
      <alignment horizontal="center" vertical="center" wrapText="1"/>
    </xf>
    <xf numFmtId="0" fontId="6" fillId="5" borderId="7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6" fillId="4" borderId="2" xfId="1" applyFont="1" applyFill="1" applyBorder="1" applyAlignment="1">
      <alignment horizontal="center" vertical="center" wrapText="1"/>
    </xf>
    <xf numFmtId="0" fontId="6" fillId="4" borderId="6" xfId="1" applyFont="1" applyFill="1" applyBorder="1" applyAlignment="1">
      <alignment horizontal="center" vertical="center" wrapText="1"/>
    </xf>
    <xf numFmtId="0" fontId="6" fillId="4" borderId="7" xfId="1" applyFont="1" applyFill="1" applyBorder="1" applyAlignment="1">
      <alignment horizontal="center" vertical="center" wrapText="1"/>
    </xf>
    <xf numFmtId="0" fontId="6" fillId="4" borderId="3" xfId="1" applyFont="1" applyFill="1" applyBorder="1" applyAlignment="1">
      <alignment horizontal="center" vertical="center" wrapText="1"/>
    </xf>
    <xf numFmtId="0" fontId="6" fillId="4" borderId="4" xfId="1" applyFont="1" applyFill="1" applyBorder="1" applyAlignment="1">
      <alignment horizontal="center" vertical="center" wrapText="1"/>
    </xf>
    <xf numFmtId="0" fontId="6" fillId="4" borderId="5" xfId="1" applyFont="1" applyFill="1" applyBorder="1" applyAlignment="1">
      <alignment horizontal="center" vertical="center" wrapText="1"/>
    </xf>
    <xf numFmtId="0" fontId="6" fillId="5" borderId="1" xfId="1" applyFont="1" applyFill="1" applyBorder="1" applyAlignment="1">
      <alignment horizontal="center" vertical="center" wrapText="1"/>
    </xf>
    <xf numFmtId="164" fontId="9" fillId="0" borderId="2" xfId="1" applyNumberFormat="1" applyFont="1" applyFill="1" applyBorder="1" applyAlignment="1">
      <alignment horizontal="center" vertical="center" wrapText="1"/>
    </xf>
    <xf numFmtId="164" fontId="9" fillId="0" borderId="7" xfId="1" applyNumberFormat="1" applyFont="1" applyFill="1" applyBorder="1" applyAlignment="1">
      <alignment horizontal="center" vertical="center" wrapText="1"/>
    </xf>
    <xf numFmtId="164" fontId="7" fillId="0" borderId="2" xfId="1" quotePrefix="1" applyNumberFormat="1" applyFont="1" applyFill="1" applyBorder="1" applyAlignment="1">
      <alignment horizontal="center" vertical="center" wrapText="1"/>
    </xf>
    <xf numFmtId="164" fontId="7" fillId="0" borderId="7" xfId="1" quotePrefix="1" applyNumberFormat="1" applyFont="1" applyFill="1" applyBorder="1" applyAlignment="1">
      <alignment horizontal="center" vertical="center" wrapText="1"/>
    </xf>
    <xf numFmtId="0" fontId="7" fillId="0" borderId="2" xfId="1" applyFont="1" applyFill="1" applyBorder="1" applyAlignment="1">
      <alignment horizontal="center" vertical="center" wrapText="1"/>
    </xf>
    <xf numFmtId="0" fontId="7" fillId="0" borderId="7" xfId="1" applyFont="1" applyFill="1" applyBorder="1" applyAlignment="1">
      <alignment horizontal="center" vertical="center" wrapText="1"/>
    </xf>
    <xf numFmtId="17" fontId="7" fillId="0" borderId="2" xfId="1" quotePrefix="1" applyNumberFormat="1" applyFont="1" applyFill="1" applyBorder="1" applyAlignment="1">
      <alignment horizontal="center" vertical="center" wrapText="1"/>
    </xf>
    <xf numFmtId="17" fontId="7" fillId="0" borderId="7" xfId="1" quotePrefix="1" applyNumberFormat="1" applyFont="1" applyFill="1" applyBorder="1" applyAlignment="1">
      <alignment horizontal="center" vertical="center" wrapText="1"/>
    </xf>
    <xf numFmtId="164" fontId="9" fillId="0" borderId="8" xfId="1" applyNumberFormat="1" applyFont="1" applyFill="1" applyBorder="1" applyAlignment="1">
      <alignment horizontal="center" vertical="center" wrapText="1"/>
    </xf>
    <xf numFmtId="164" fontId="9" fillId="0" borderId="12" xfId="1" applyNumberFormat="1" applyFont="1" applyFill="1" applyBorder="1" applyAlignment="1">
      <alignment horizontal="center" vertical="center" wrapText="1"/>
    </xf>
    <xf numFmtId="164" fontId="9" fillId="0" borderId="9" xfId="1" applyNumberFormat="1" applyFont="1" applyFill="1" applyBorder="1" applyAlignment="1">
      <alignment horizontal="center" vertical="center" wrapText="1"/>
    </xf>
    <xf numFmtId="164" fontId="9" fillId="0" borderId="10" xfId="1" applyNumberFormat="1" applyFont="1" applyFill="1" applyBorder="1" applyAlignment="1">
      <alignment horizontal="center" vertical="center" wrapText="1"/>
    </xf>
    <xf numFmtId="164" fontId="9" fillId="0" borderId="13" xfId="1" applyNumberFormat="1" applyFont="1" applyFill="1" applyBorder="1" applyAlignment="1">
      <alignment horizontal="center" vertical="center" wrapText="1"/>
    </xf>
    <xf numFmtId="164" fontId="9" fillId="0" borderId="11" xfId="1" applyNumberFormat="1" applyFont="1" applyFill="1" applyBorder="1" applyAlignment="1">
      <alignment horizontal="center" vertical="center" wrapText="1"/>
    </xf>
    <xf numFmtId="165" fontId="7" fillId="0" borderId="2" xfId="1" quotePrefix="1" applyNumberFormat="1" applyFont="1" applyFill="1" applyBorder="1" applyAlignment="1">
      <alignment horizontal="center" vertical="center" wrapText="1"/>
    </xf>
    <xf numFmtId="165" fontId="7" fillId="0" borderId="7" xfId="1" quotePrefix="1" applyNumberFormat="1" applyFont="1" applyFill="1" applyBorder="1" applyAlignment="1">
      <alignment horizontal="center" vertical="center" wrapText="1"/>
    </xf>
    <xf numFmtId="164" fontId="9" fillId="0" borderId="1" xfId="1" applyNumberFormat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17" fontId="10" fillId="0" borderId="1" xfId="1" quotePrefix="1" applyNumberFormat="1" applyFont="1" applyFill="1" applyBorder="1" applyAlignment="1">
      <alignment horizontal="center" vertical="center" wrapText="1"/>
    </xf>
    <xf numFmtId="17" fontId="6" fillId="4" borderId="1" xfId="1" applyNumberFormat="1" applyFont="1" applyFill="1" applyBorder="1" applyAlignment="1">
      <alignment horizontal="center" vertical="center" wrapText="1"/>
    </xf>
    <xf numFmtId="164" fontId="11" fillId="0" borderId="0" xfId="1" applyNumberFormat="1" applyFont="1" applyFill="1" applyBorder="1" applyAlignment="1">
      <alignment horizontal="left" vertical="center" wrapText="1"/>
    </xf>
    <xf numFmtId="164" fontId="12" fillId="0" borderId="0" xfId="1" applyNumberFormat="1" applyFont="1" applyFill="1" applyBorder="1" applyAlignment="1">
      <alignment horizontal="left" vertical="center" wrapText="1"/>
    </xf>
    <xf numFmtId="164" fontId="13" fillId="0" borderId="0" xfId="1" applyNumberFormat="1" applyFont="1" applyFill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0" fillId="0" borderId="0" xfId="0" applyAlignment="1"/>
    <xf numFmtId="0" fontId="17" fillId="6" borderId="0" xfId="0" applyFont="1" applyFill="1" applyAlignment="1">
      <alignment horizontal="center" vertical="center"/>
    </xf>
    <xf numFmtId="0" fontId="18" fillId="0" borderId="0" xfId="0" applyFont="1" applyAlignment="1">
      <alignment horizontal="center"/>
    </xf>
    <xf numFmtId="0" fontId="0" fillId="0" borderId="0" xfId="0" applyFill="1"/>
    <xf numFmtId="0" fontId="19" fillId="6" borderId="1" xfId="0" applyFont="1" applyFill="1" applyBorder="1" applyAlignment="1">
      <alignment horizontal="center" vertical="center"/>
    </xf>
    <xf numFmtId="0" fontId="0" fillId="7" borderId="0" xfId="0" applyFill="1"/>
    <xf numFmtId="0" fontId="20" fillId="8" borderId="1" xfId="0" applyFont="1" applyFill="1" applyBorder="1" applyAlignment="1">
      <alignment vertical="center" wrapText="1"/>
    </xf>
    <xf numFmtId="166" fontId="21" fillId="8" borderId="1" xfId="0" applyNumberFormat="1" applyFont="1" applyFill="1" applyBorder="1" applyAlignment="1"/>
    <xf numFmtId="166" fontId="22" fillId="8" borderId="1" xfId="0" applyNumberFormat="1" applyFont="1" applyFill="1" applyBorder="1" applyAlignment="1"/>
    <xf numFmtId="166" fontId="23" fillId="8" borderId="1" xfId="1" applyNumberFormat="1" applyFont="1" applyFill="1" applyBorder="1" applyAlignment="1"/>
    <xf numFmtId="166" fontId="23" fillId="8" borderId="1" xfId="0" applyNumberFormat="1" applyFont="1" applyFill="1" applyBorder="1" applyAlignment="1"/>
    <xf numFmtId="166" fontId="24" fillId="8" borderId="1" xfId="0" applyNumberFormat="1" applyFont="1" applyFill="1" applyBorder="1" applyAlignment="1"/>
    <xf numFmtId="0" fontId="25" fillId="8" borderId="0" xfId="0" applyFont="1" applyFill="1"/>
    <xf numFmtId="0" fontId="24" fillId="8" borderId="0" xfId="0" applyFont="1" applyFill="1"/>
    <xf numFmtId="0" fontId="24" fillId="8" borderId="0" xfId="0" applyFont="1" applyFill="1" applyAlignment="1">
      <alignment horizontal="center"/>
    </xf>
    <xf numFmtId="0" fontId="24" fillId="8" borderId="0" xfId="0" applyFont="1" applyFill="1" applyAlignment="1"/>
    <xf numFmtId="0" fontId="24" fillId="0" borderId="0" xfId="0" applyFont="1"/>
    <xf numFmtId="0" fontId="20" fillId="8" borderId="14" xfId="0" applyFont="1" applyFill="1" applyBorder="1" applyAlignment="1">
      <alignment wrapText="1"/>
    </xf>
    <xf numFmtId="43" fontId="24" fillId="8" borderId="15" xfId="2" applyFont="1" applyFill="1" applyBorder="1" applyAlignment="1">
      <alignment horizontal="right"/>
    </xf>
    <xf numFmtId="43" fontId="24" fillId="8" borderId="16" xfId="2" applyFont="1" applyFill="1" applyBorder="1" applyAlignment="1">
      <alignment horizontal="right"/>
    </xf>
    <xf numFmtId="0" fontId="23" fillId="0" borderId="0" xfId="1" applyFont="1" applyFill="1" applyBorder="1"/>
    <xf numFmtId="0" fontId="0" fillId="9" borderId="0" xfId="0" applyFill="1" applyBorder="1"/>
    <xf numFmtId="0" fontId="21" fillId="9" borderId="0" xfId="0" applyFont="1" applyFill="1" applyBorder="1" applyAlignment="1">
      <alignment horizontal="center" vertical="center" wrapText="1"/>
    </xf>
    <xf numFmtId="0" fontId="21" fillId="9" borderId="0" xfId="0" applyFont="1" applyFill="1" applyBorder="1" applyAlignment="1">
      <alignment horizontal="center" vertical="center"/>
    </xf>
    <xf numFmtId="4" fontId="21" fillId="9" borderId="0" xfId="0" applyNumberFormat="1" applyFont="1" applyFill="1" applyBorder="1" applyAlignment="1">
      <alignment horizontal="center" vertical="center"/>
    </xf>
    <xf numFmtId="0" fontId="27" fillId="6" borderId="1" xfId="3" applyFont="1" applyFill="1" applyBorder="1" applyAlignment="1">
      <alignment horizontal="center" wrapText="1"/>
    </xf>
    <xf numFmtId="4" fontId="27" fillId="6" borderId="2" xfId="3" applyNumberFormat="1" applyFont="1" applyFill="1" applyBorder="1" applyAlignment="1">
      <alignment horizontal="center" wrapText="1"/>
    </xf>
    <xf numFmtId="0" fontId="27" fillId="6" borderId="2" xfId="3" applyFont="1" applyFill="1" applyBorder="1" applyAlignment="1">
      <alignment horizontal="center" wrapText="1"/>
    </xf>
    <xf numFmtId="0" fontId="15" fillId="9" borderId="0" xfId="0" applyFont="1" applyFill="1"/>
    <xf numFmtId="0" fontId="25" fillId="8" borderId="1" xfId="0" applyFont="1" applyFill="1" applyBorder="1" applyAlignment="1">
      <alignment horizontal="center" vertical="center"/>
    </xf>
    <xf numFmtId="0" fontId="28" fillId="8" borderId="3" xfId="4" applyFont="1" applyFill="1" applyBorder="1" applyAlignment="1">
      <alignment horizontal="center" vertical="center" wrapText="1"/>
    </xf>
    <xf numFmtId="4" fontId="24" fillId="8" borderId="1" xfId="0" applyNumberFormat="1" applyFont="1" applyFill="1" applyBorder="1" applyAlignment="1">
      <alignment vertical="center" wrapText="1"/>
    </xf>
    <xf numFmtId="4" fontId="24" fillId="8" borderId="1" xfId="0" applyNumberFormat="1" applyFont="1" applyFill="1" applyBorder="1" applyAlignment="1">
      <alignment wrapText="1"/>
    </xf>
    <xf numFmtId="2" fontId="24" fillId="8" borderId="1" xfId="0" applyNumberFormat="1" applyFont="1" applyFill="1" applyBorder="1" applyAlignment="1">
      <alignment wrapText="1"/>
    </xf>
    <xf numFmtId="43" fontId="24" fillId="8" borderId="1" xfId="2" applyFont="1" applyFill="1" applyBorder="1" applyAlignment="1">
      <alignment wrapText="1"/>
    </xf>
    <xf numFmtId="4" fontId="29" fillId="8" borderId="3" xfId="3" applyNumberFormat="1" applyFont="1" applyFill="1" applyBorder="1" applyAlignment="1">
      <alignment wrapText="1"/>
    </xf>
    <xf numFmtId="167" fontId="24" fillId="8" borderId="1" xfId="0" applyNumberFormat="1" applyFont="1" applyFill="1" applyBorder="1" applyAlignment="1">
      <alignment wrapText="1"/>
    </xf>
    <xf numFmtId="4" fontId="24" fillId="8" borderId="1" xfId="0" applyNumberFormat="1" applyFont="1" applyFill="1" applyBorder="1" applyAlignment="1"/>
    <xf numFmtId="0" fontId="0" fillId="9" borderId="0" xfId="0" applyFill="1"/>
    <xf numFmtId="167" fontId="24" fillId="8" borderId="1" xfId="2" applyNumberFormat="1" applyFont="1" applyFill="1" applyBorder="1" applyAlignment="1">
      <alignment wrapText="1"/>
    </xf>
    <xf numFmtId="43" fontId="24" fillId="8" borderId="0" xfId="2" applyFont="1" applyFill="1"/>
    <xf numFmtId="43" fontId="24" fillId="8" borderId="1" xfId="2" applyFont="1" applyFill="1" applyBorder="1" applyAlignment="1"/>
    <xf numFmtId="17" fontId="28" fillId="8" borderId="3" xfId="4" applyNumberFormat="1" applyFont="1" applyFill="1" applyBorder="1" applyAlignment="1">
      <alignment horizontal="center" vertical="center" wrapText="1"/>
    </xf>
    <xf numFmtId="167" fontId="24" fillId="8" borderId="1" xfId="2" applyNumberFormat="1" applyFont="1" applyFill="1" applyBorder="1" applyAlignment="1">
      <alignment vertical="center" wrapText="1"/>
    </xf>
    <xf numFmtId="43" fontId="24" fillId="8" borderId="1" xfId="2" applyFont="1" applyFill="1" applyBorder="1" applyAlignment="1">
      <alignment vertical="center" wrapText="1"/>
    </xf>
    <xf numFmtId="43" fontId="30" fillId="8" borderId="1" xfId="2" applyFont="1" applyFill="1" applyBorder="1" applyAlignment="1">
      <alignment wrapText="1"/>
    </xf>
    <xf numFmtId="4" fontId="24" fillId="8" borderId="1" xfId="0" applyNumberFormat="1" applyFont="1" applyFill="1" applyBorder="1" applyAlignment="1" applyProtection="1">
      <alignment vertical="center" wrapText="1"/>
    </xf>
    <xf numFmtId="4" fontId="24" fillId="8" borderId="1" xfId="0" applyNumberFormat="1" applyFont="1" applyFill="1" applyBorder="1"/>
    <xf numFmtId="43" fontId="24" fillId="8" borderId="1" xfId="2" applyFont="1" applyFill="1" applyBorder="1" applyAlignment="1">
      <alignment horizontal="center" vertical="center" wrapText="1"/>
    </xf>
    <xf numFmtId="43" fontId="24" fillId="8" borderId="1" xfId="2" applyFont="1" applyFill="1" applyBorder="1"/>
    <xf numFmtId="4" fontId="24" fillId="8" borderId="1" xfId="0" applyNumberFormat="1" applyFont="1" applyFill="1" applyBorder="1" applyAlignment="1">
      <alignment horizontal="right"/>
    </xf>
    <xf numFmtId="14" fontId="28" fillId="8" borderId="3" xfId="3" applyNumberFormat="1" applyFont="1" applyFill="1" applyBorder="1" applyAlignment="1">
      <alignment horizontal="center" vertical="center" wrapText="1"/>
    </xf>
    <xf numFmtId="43" fontId="30" fillId="8" borderId="3" xfId="2" applyFont="1" applyFill="1" applyBorder="1" applyAlignment="1">
      <alignment wrapText="1"/>
    </xf>
    <xf numFmtId="4" fontId="30" fillId="8" borderId="1" xfId="0" applyNumberFormat="1" applyFont="1" applyFill="1" applyBorder="1" applyAlignment="1">
      <alignment horizontal="right" wrapText="1"/>
    </xf>
    <xf numFmtId="43" fontId="24" fillId="8" borderId="2" xfId="2" applyFont="1" applyFill="1" applyBorder="1" applyAlignment="1">
      <alignment horizontal="center" wrapText="1"/>
    </xf>
    <xf numFmtId="43" fontId="24" fillId="8" borderId="1" xfId="2" applyFont="1" applyFill="1" applyBorder="1" applyAlignment="1">
      <alignment horizontal="right"/>
    </xf>
    <xf numFmtId="4" fontId="30" fillId="8" borderId="1" xfId="0" applyNumberFormat="1" applyFont="1" applyFill="1" applyBorder="1" applyAlignment="1">
      <alignment wrapText="1"/>
    </xf>
    <xf numFmtId="14" fontId="25" fillId="8" borderId="3" xfId="3" applyNumberFormat="1" applyFont="1" applyFill="1" applyBorder="1" applyAlignment="1">
      <alignment horizontal="center" vertical="center" wrapText="1"/>
    </xf>
    <xf numFmtId="0" fontId="16" fillId="9" borderId="0" xfId="0" applyFont="1" applyFill="1"/>
    <xf numFmtId="0" fontId="31" fillId="6" borderId="3" xfId="0" applyFont="1" applyFill="1" applyBorder="1" applyAlignment="1">
      <alignment horizontal="center"/>
    </xf>
    <xf numFmtId="0" fontId="31" fillId="6" borderId="5" xfId="0" applyFont="1" applyFill="1" applyBorder="1" applyAlignment="1">
      <alignment horizontal="center"/>
    </xf>
    <xf numFmtId="4" fontId="31" fillId="6" borderId="1" xfId="0" applyNumberFormat="1" applyFont="1" applyFill="1" applyBorder="1" applyAlignment="1">
      <alignment horizontal="right"/>
    </xf>
    <xf numFmtId="43" fontId="0" fillId="0" borderId="0" xfId="2" applyFont="1" applyFill="1"/>
    <xf numFmtId="0" fontId="32" fillId="0" borderId="0" xfId="0" applyFont="1" applyFill="1" applyBorder="1" applyAlignment="1">
      <alignment horizontal="center"/>
    </xf>
    <xf numFmtId="4" fontId="32" fillId="0" borderId="0" xfId="0" applyNumberFormat="1" applyFont="1" applyFill="1" applyBorder="1" applyAlignment="1">
      <alignment horizontal="right"/>
    </xf>
    <xf numFmtId="4" fontId="32" fillId="0" borderId="0" xfId="0" applyNumberFormat="1" applyFont="1" applyFill="1" applyBorder="1" applyAlignment="1">
      <alignment horizontal="center" readingOrder="1"/>
    </xf>
    <xf numFmtId="4" fontId="33" fillId="0" borderId="0" xfId="5" applyNumberFormat="1" applyFont="1" applyFill="1" applyBorder="1" applyAlignment="1" applyProtection="1">
      <alignment horizontal="right"/>
      <protection locked="0"/>
    </xf>
    <xf numFmtId="168" fontId="0" fillId="0" borderId="0" xfId="0" applyNumberFormat="1" applyBorder="1" applyAlignment="1"/>
    <xf numFmtId="4" fontId="0" fillId="0" borderId="0" xfId="0" applyNumberFormat="1" applyAlignment="1">
      <alignment horizontal="center"/>
    </xf>
    <xf numFmtId="0" fontId="34" fillId="10" borderId="1" xfId="3" applyFont="1" applyFill="1" applyBorder="1" applyAlignment="1">
      <alignment horizontal="center" wrapText="1"/>
    </xf>
    <xf numFmtId="0" fontId="15" fillId="10" borderId="1" xfId="0" applyFont="1" applyFill="1" applyBorder="1" applyAlignment="1">
      <alignment horizontal="center" wrapText="1"/>
    </xf>
    <xf numFmtId="0" fontId="35" fillId="11" borderId="1" xfId="4" applyFont="1" applyFill="1" applyBorder="1" applyAlignment="1">
      <alignment wrapText="1"/>
    </xf>
    <xf numFmtId="39" fontId="0" fillId="11" borderId="1" xfId="0" applyNumberFormat="1" applyFill="1" applyBorder="1" applyAlignment="1">
      <alignment horizontal="center"/>
    </xf>
    <xf numFmtId="167" fontId="0" fillId="0" borderId="0" xfId="2" applyNumberFormat="1" applyFont="1" applyAlignment="1">
      <alignment horizontal="center"/>
    </xf>
    <xf numFmtId="168" fontId="0" fillId="11" borderId="1" xfId="0" applyNumberFormat="1" applyFill="1" applyBorder="1" applyAlignment="1">
      <alignment horizontal="center"/>
    </xf>
    <xf numFmtId="167" fontId="0" fillId="0" borderId="0" xfId="0" applyNumberFormat="1" applyAlignment="1">
      <alignment horizontal="center"/>
    </xf>
    <xf numFmtId="9" fontId="0" fillId="0" borderId="0" xfId="0" applyNumberFormat="1"/>
    <xf numFmtId="9" fontId="36" fillId="0" borderId="0" xfId="0" applyNumberFormat="1" applyFont="1"/>
  </cellXfs>
  <cellStyles count="6">
    <cellStyle name="Millares" xfId="2" builtinId="3"/>
    <cellStyle name="Millares 4" xfId="5" xr:uid="{252332C1-B8ED-46DC-9B9E-F74EE53BEFE3}"/>
    <cellStyle name="Normal" xfId="0" builtinId="0"/>
    <cellStyle name="Normal 2 2" xfId="1" xr:uid="{00000000-0005-0000-0000-000001000000}"/>
    <cellStyle name="Normal_2016" xfId="4" xr:uid="{FF4D9D35-7ECB-4A74-A8B6-50E25AC65587}"/>
    <cellStyle name="Normal_Hoja1" xfId="3" xr:uid="{7AF54AD0-84E8-403A-9239-8DB4433314F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>
                <a:solidFill>
                  <a:schemeClr val="tx1"/>
                </a:solidFill>
              </a:defRPr>
            </a:pPr>
            <a:r>
              <a:rPr lang="es-GT">
                <a:solidFill>
                  <a:schemeClr val="tx1"/>
                </a:solidFill>
              </a:rPr>
              <a:t>REGALIAS AL ESTADO  PRODUCTO DE LA ACTIVIDAD MINERA  POR AÑO</a:t>
            </a:r>
          </a:p>
          <a:p>
            <a:pPr>
              <a:defRPr>
                <a:solidFill>
                  <a:schemeClr val="tx1"/>
                </a:solidFill>
              </a:defRPr>
            </a:pPr>
            <a:r>
              <a:rPr lang="es-GT">
                <a:solidFill>
                  <a:schemeClr val="tx1"/>
                </a:solidFill>
              </a:rPr>
              <a:t>  (En Millones de Quetzales) </a:t>
            </a:r>
          </a:p>
        </c:rich>
      </c:tx>
      <c:layout>
        <c:manualLayout>
          <c:xMode val="edge"/>
          <c:yMode val="edge"/>
          <c:x val="0.10567534658231632"/>
          <c:y val="1.4802756502285824E-2"/>
        </c:manualLayout>
      </c:layout>
      <c:overlay val="0"/>
    </c:title>
    <c:autoTitleDeleted val="0"/>
    <c:view3D>
      <c:rotX val="15"/>
      <c:rotY val="20"/>
      <c:rAngAx val="0"/>
    </c:view3D>
    <c:floor>
      <c:thickness val="0"/>
      <c:spPr>
        <a:solidFill>
          <a:schemeClr val="accent5">
            <a:lumMod val="50000"/>
          </a:schemeClr>
        </a:solidFill>
      </c:spPr>
    </c:floor>
    <c:sideWall>
      <c:thickness val="0"/>
      <c:spPr>
        <a:solidFill>
          <a:schemeClr val="accent5">
            <a:lumMod val="75000"/>
          </a:schemeClr>
        </a:solidFill>
        <a:ln>
          <a:solidFill>
            <a:schemeClr val="accent3">
              <a:lumMod val="50000"/>
            </a:schemeClr>
          </a:solidFill>
        </a:ln>
      </c:spPr>
    </c:sideWall>
    <c:backWall>
      <c:thickness val="0"/>
      <c:spPr>
        <a:solidFill>
          <a:schemeClr val="accent5">
            <a:lumMod val="75000"/>
          </a:schemeClr>
        </a:solidFill>
        <a:ln>
          <a:solidFill>
            <a:schemeClr val="accent3">
              <a:lumMod val="50000"/>
            </a:schemeClr>
          </a:solidFill>
        </a:ln>
      </c:spPr>
    </c:backWall>
    <c:plotArea>
      <c:layout>
        <c:manualLayout>
          <c:layoutTarget val="inner"/>
          <c:xMode val="edge"/>
          <c:yMode val="edge"/>
          <c:x val="7.9634969179162352E-2"/>
          <c:y val="0.13184533706704407"/>
          <c:w val="0.81073768304053795"/>
          <c:h val="0.75146938323552215"/>
        </c:manualLayout>
      </c:layout>
      <c:bar3DChart>
        <c:barDir val="col"/>
        <c:grouping val="clustered"/>
        <c:varyColors val="0"/>
        <c:ser>
          <c:idx val="1"/>
          <c:order val="0"/>
          <c:tx>
            <c:strRef>
              <c:f>[1]REGALIAS!$B$7</c:f>
              <c:strCache>
                <c:ptCount val="1"/>
                <c:pt idx="0">
                  <c:v>Regalías al Estado</c:v>
                </c:pt>
              </c:strCache>
            </c:strRef>
          </c:tx>
          <c:spPr>
            <a:solidFill>
              <a:srgbClr val="F1D483"/>
            </a:solidFill>
          </c:spPr>
          <c:invertIfNegative val="0"/>
          <c:dLbls>
            <c:numFmt formatCode="#,##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tx1"/>
                    </a:solidFill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[1]REGALIAS!$C$6:$M$6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[1]REGALIAS!$C$10:$M$10</c:f>
              <c:numCache>
                <c:formatCode>_(* #,##0.00_);_(* \(#,##0.00\);_(* "-"??_);_(@_)</c:formatCode>
                <c:ptCount val="11"/>
                <c:pt idx="0">
                  <c:v>20.736483</c:v>
                </c:pt>
                <c:pt idx="1">
                  <c:v>35.795372</c:v>
                </c:pt>
                <c:pt idx="2">
                  <c:v>24.816770000000002</c:v>
                </c:pt>
                <c:pt idx="3">
                  <c:v>19.365297999999999</c:v>
                </c:pt>
                <c:pt idx="4">
                  <c:v>20.695048629999999</c:v>
                </c:pt>
                <c:pt idx="5">
                  <c:v>18.179272540000003</c:v>
                </c:pt>
                <c:pt idx="6">
                  <c:v>47.418578229999994</c:v>
                </c:pt>
                <c:pt idx="7">
                  <c:v>21.487578170000003</c:v>
                </c:pt>
                <c:pt idx="8">
                  <c:v>18.224211499999999</c:v>
                </c:pt>
                <c:pt idx="9">
                  <c:v>3.73722946</c:v>
                </c:pt>
                <c:pt idx="10">
                  <c:v>3.8217511400000022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F2-47F7-BDD7-169FC74AFA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13215360"/>
        <c:axId val="113216896"/>
        <c:axId val="0"/>
      </c:bar3DChart>
      <c:catAx>
        <c:axId val="1132153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/>
                </a:solidFill>
              </a:defRPr>
            </a:pPr>
            <a:endParaRPr lang="es-GT"/>
          </a:p>
        </c:txPr>
        <c:crossAx val="113216896"/>
        <c:crosses val="autoZero"/>
        <c:auto val="1"/>
        <c:lblAlgn val="ctr"/>
        <c:lblOffset val="100"/>
        <c:noMultiLvlLbl val="0"/>
      </c:catAx>
      <c:valAx>
        <c:axId val="11321689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/>
                    </a:solidFill>
                  </a:defRPr>
                </a:pPr>
                <a:r>
                  <a:rPr lang="es-GT">
                    <a:solidFill>
                      <a:schemeClr val="tx1"/>
                    </a:solidFill>
                  </a:rPr>
                  <a:t>Millones de Quetzaes</a:t>
                </a:r>
              </a:p>
            </c:rich>
          </c:tx>
          <c:layout>
            <c:manualLayout>
              <c:xMode val="edge"/>
              <c:yMode val="edge"/>
              <c:x val="3.3131502327601058E-2"/>
              <c:y val="0.30704049170059367"/>
            </c:manualLayout>
          </c:layout>
          <c:overlay val="0"/>
        </c:title>
        <c:numFmt formatCode="_(* #,##0.00_);_(* \(#,##0.00\);_(* &quot;-&quot;??_);_(@_)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/>
                </a:solidFill>
              </a:defRPr>
            </a:pPr>
            <a:endParaRPr lang="es-GT"/>
          </a:p>
        </c:txPr>
        <c:crossAx val="11321536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4297910802234721"/>
          <c:y val="0.46694439680972638"/>
          <c:w val="0.14870434376416586"/>
          <c:h val="0.15776186119156826"/>
        </c:manualLayout>
      </c:layout>
      <c:overlay val="0"/>
      <c:txPr>
        <a:bodyPr/>
        <a:lstStyle/>
        <a:p>
          <a:pPr>
            <a:defRPr>
              <a:solidFill>
                <a:schemeClr val="tx1"/>
              </a:solidFill>
            </a:defRPr>
          </a:pPr>
          <a:endParaRPr lang="es-GT"/>
        </a:p>
      </c:txPr>
    </c:legend>
    <c:plotVisOnly val="1"/>
    <c:dispBlanksAs val="gap"/>
    <c:showDLblsOverMax val="0"/>
  </c:chart>
  <c:spPr>
    <a:solidFill>
      <a:srgbClr val="FEFCF8"/>
    </a:solidFill>
    <a:ln w="28575">
      <a:solidFill>
        <a:schemeClr val="bg1">
          <a:lumMod val="75000"/>
          <a:alpha val="68000"/>
        </a:schemeClr>
      </a:solidFill>
    </a:ln>
  </c:spPr>
  <c:txPr>
    <a:bodyPr/>
    <a:lstStyle/>
    <a:p>
      <a:pPr>
        <a:defRPr>
          <a:solidFill>
            <a:schemeClr val="bg1"/>
          </a:solidFill>
        </a:defRPr>
      </a:pPr>
      <a:endParaRPr lang="es-GT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chemeClr val="tx1"/>
                </a:solidFill>
              </a:rPr>
              <a:t>REGALIAS AL ESTADO Y OTROS INGRESOS  MENSUALES   AÑO 2021</a:t>
            </a:r>
          </a:p>
          <a:p>
            <a:pPr>
              <a:defRPr sz="12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chemeClr val="tx1"/>
                </a:solidFill>
              </a:rPr>
              <a:t>(Millones de Quetzales)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15"/>
      <c:rotY val="2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cene3d>
          <a:camera prst="orthographicFront"/>
          <a:lightRig rig="threePt" dir="t"/>
        </a:scene3d>
        <a:sp3d>
          <a:bevelT w="12700"/>
        </a:sp3d>
      </c:spPr>
    </c:sideWall>
    <c:backWall>
      <c:thickness val="0"/>
      <c:spPr>
        <a:noFill/>
        <a:ln>
          <a:noFill/>
        </a:ln>
        <a:effectLst/>
        <a:scene3d>
          <a:camera prst="orthographicFront"/>
          <a:lightRig rig="threePt" dir="t"/>
        </a:scene3d>
        <a:sp3d>
          <a:bevelT w="12700"/>
        </a:sp3d>
      </c:spPr>
    </c:backWall>
    <c:plotArea>
      <c:layout>
        <c:manualLayout>
          <c:layoutTarget val="inner"/>
          <c:xMode val="edge"/>
          <c:yMode val="edge"/>
          <c:x val="8.919263931775992E-2"/>
          <c:y val="0.14677379592049147"/>
          <c:w val="0.89912574254095967"/>
          <c:h val="0.35028051945965699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[1]REGALIAS!$D$36:$M$36</c:f>
              <c:strCache>
                <c:ptCount val="10"/>
                <c:pt idx="0">
                  <c:v>Canon Otorgamiento</c:v>
                </c:pt>
                <c:pt idx="1">
                  <c:v>Canon Superficie</c:v>
                </c:pt>
                <c:pt idx="2">
                  <c:v>Multa Extenporaneo</c:v>
                </c:pt>
                <c:pt idx="3">
                  <c:v>Multa Incompleto</c:v>
                </c:pt>
                <c:pt idx="4">
                  <c:v>Multa Omision</c:v>
                </c:pt>
                <c:pt idx="5">
                  <c:v>Multa Otros</c:v>
                </c:pt>
                <c:pt idx="6">
                  <c:v>Multa Ilegal</c:v>
                </c:pt>
                <c:pt idx="7">
                  <c:v>Regalias al Estado</c:v>
                </c:pt>
                <c:pt idx="8">
                  <c:v>Intereses al Estado</c:v>
                </c:pt>
                <c:pt idx="9">
                  <c:v>TOTAL RECAUDADO EN  QUETZALES</c:v>
                </c:pt>
              </c:strCache>
            </c:strRef>
          </c:tx>
          <c:spPr>
            <a:solidFill>
              <a:schemeClr val="accent5">
                <a:lumMod val="50000"/>
              </a:schemeClr>
            </a:solidFill>
            <a:ln>
              <a:noFill/>
            </a:ln>
            <a:effectLst/>
            <a:sp3d/>
          </c:spPr>
          <c:invertIfNegative val="0"/>
          <c:dPt>
            <c:idx val="9"/>
            <c:invertIfNegative val="0"/>
            <c:bubble3D val="0"/>
            <c:spPr>
              <a:solidFill>
                <a:srgbClr val="FFCC00"/>
              </a:solidFill>
              <a:ln>
                <a:solidFill>
                  <a:schemeClr val="accent6">
                    <a:lumMod val="50000"/>
                  </a:schemeClr>
                </a:solidFill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E40B-4332-93FB-2C16898BF01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/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([1]REGALIAS!$D$36:$M$36,[1]REGALIAS!$D$49:$M$49)</c:f>
              <c:strCache>
                <c:ptCount val="20"/>
                <c:pt idx="0">
                  <c:v>Canon Otorgamiento</c:v>
                </c:pt>
                <c:pt idx="1">
                  <c:v>Canon Superficie</c:v>
                </c:pt>
                <c:pt idx="2">
                  <c:v>Multa Extenporaneo</c:v>
                </c:pt>
                <c:pt idx="3">
                  <c:v>Multa Incompleto</c:v>
                </c:pt>
                <c:pt idx="4">
                  <c:v>Multa Omision</c:v>
                </c:pt>
                <c:pt idx="5">
                  <c:v>Multa Otros</c:v>
                </c:pt>
                <c:pt idx="6">
                  <c:v>Multa Ilegal</c:v>
                </c:pt>
                <c:pt idx="7">
                  <c:v>Regalias al Estado</c:v>
                </c:pt>
                <c:pt idx="8">
                  <c:v>Intereses al Estado</c:v>
                </c:pt>
                <c:pt idx="9">
                  <c:v>TOTAL RECAUDADO EN  QUETZALES</c:v>
                </c:pt>
                <c:pt idx="10">
                  <c:v>1,300.00</c:v>
                </c:pt>
                <c:pt idx="11">
                  <c:v>7,128,402.76</c:v>
                </c:pt>
                <c:pt idx="12">
                  <c:v>1,800.00</c:v>
                </c:pt>
                <c:pt idx="13">
                  <c:v>1,800.00</c:v>
                </c:pt>
                <c:pt idx="14">
                  <c:v>34,678.74</c:v>
                </c:pt>
                <c:pt idx="15">
                  <c:v>0.00</c:v>
                </c:pt>
                <c:pt idx="16">
                  <c:v>80,000.00</c:v>
                </c:pt>
                <c:pt idx="17">
                  <c:v>5,262,078.04</c:v>
                </c:pt>
                <c:pt idx="18">
                  <c:v>11,275.46</c:v>
                </c:pt>
                <c:pt idx="19">
                  <c:v>12,521,335.00</c:v>
                </c:pt>
              </c:strCache>
            </c:strRef>
          </c:cat>
          <c:val>
            <c:numRef>
              <c:f>[1]REGALIAS!$D$49:$M$49</c:f>
              <c:numCache>
                <c:formatCode>#,##0.00</c:formatCode>
                <c:ptCount val="10"/>
                <c:pt idx="0">
                  <c:v>1300</c:v>
                </c:pt>
                <c:pt idx="1">
                  <c:v>7128402.7600000007</c:v>
                </c:pt>
                <c:pt idx="2">
                  <c:v>1800</c:v>
                </c:pt>
                <c:pt idx="3">
                  <c:v>1800</c:v>
                </c:pt>
                <c:pt idx="4">
                  <c:v>34678.740000000005</c:v>
                </c:pt>
                <c:pt idx="5">
                  <c:v>0</c:v>
                </c:pt>
                <c:pt idx="6">
                  <c:v>80000</c:v>
                </c:pt>
                <c:pt idx="7">
                  <c:v>5262078.04</c:v>
                </c:pt>
                <c:pt idx="8">
                  <c:v>11275.46</c:v>
                </c:pt>
                <c:pt idx="9">
                  <c:v>12521335</c:v>
                </c:pt>
              </c:numCache>
            </c:numRef>
          </c:val>
          <c:shape val="cylinder"/>
          <c:extLst>
            <c:ext xmlns:c16="http://schemas.microsoft.com/office/drawing/2014/chart" uri="{C3380CC4-5D6E-409C-BE32-E72D297353CC}">
              <c16:uniqueId val="{00000002-E40B-4332-93FB-2C16898BF0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gapDepth val="288"/>
        <c:shape val="box"/>
        <c:axId val="113399680"/>
        <c:axId val="113401216"/>
        <c:axId val="0"/>
      </c:bar3DChart>
      <c:catAx>
        <c:axId val="113399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GT"/>
          </a:p>
        </c:txPr>
        <c:crossAx val="113401216"/>
        <c:crosses val="autoZero"/>
        <c:auto val="1"/>
        <c:lblAlgn val="ctr"/>
        <c:lblOffset val="100"/>
        <c:noMultiLvlLbl val="0"/>
      </c:catAx>
      <c:valAx>
        <c:axId val="113401216"/>
        <c:scaling>
          <c:orientation val="minMax"/>
          <c:max val="210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GT"/>
          </a:p>
        </c:txPr>
        <c:crossAx val="113399680"/>
        <c:crosses val="autoZero"/>
        <c:crossBetween val="between"/>
        <c:majorUnit val="30000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rgbClr val="FEF5DA"/>
    </a:solidFill>
    <a:ln w="28575" cap="flat" cmpd="sng" algn="ctr">
      <a:solidFill>
        <a:schemeClr val="bg1">
          <a:lumMod val="85000"/>
        </a:schemeClr>
      </a:solidFill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s-GT" sz="1200"/>
              <a:t>TOTAL RECAUDADO DE REGALIAS AL ESTADO Y OTROS INGRESOS AÑO 2021</a:t>
            </a:r>
          </a:p>
          <a:p>
            <a:pPr>
              <a:defRPr sz="1200"/>
            </a:pPr>
            <a:r>
              <a:rPr lang="es-GT" sz="1200"/>
              <a:t>(PORCENTAJE  MENSUAL)</a:t>
            </a:r>
          </a:p>
        </c:rich>
      </c:tx>
      <c:layout>
        <c:manualLayout>
          <c:xMode val="edge"/>
          <c:yMode val="edge"/>
          <c:x val="0.10541185119469053"/>
          <c:y val="2.0162131336531726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28020561981507436"/>
          <c:y val="0.23437508033801541"/>
          <c:w val="0.45962093217765199"/>
          <c:h val="0.64347179154836254"/>
        </c:manualLayout>
      </c:layout>
      <c:pieChart>
        <c:varyColors val="1"/>
        <c:ser>
          <c:idx val="0"/>
          <c:order val="0"/>
          <c:spPr>
            <a:solidFill>
              <a:schemeClr val="accent5">
                <a:lumMod val="75000"/>
              </a:schemeClr>
            </a:solidFill>
          </c:spPr>
          <c:dPt>
            <c:idx val="0"/>
            <c:bubble3D val="0"/>
            <c:spPr>
              <a:solidFill>
                <a:schemeClr val="accent5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EA9A-4FE6-8380-5809CC72222C}"/>
              </c:ext>
            </c:extLst>
          </c:dPt>
          <c:dPt>
            <c:idx val="1"/>
            <c:bubble3D val="0"/>
            <c:spPr>
              <a:solidFill>
                <a:srgbClr val="FFCC00"/>
              </a:solidFill>
            </c:spPr>
            <c:extLst>
              <c:ext xmlns:c16="http://schemas.microsoft.com/office/drawing/2014/chart" uri="{C3380CC4-5D6E-409C-BE32-E72D297353CC}">
                <c16:uniqueId val="{00000003-EA9A-4FE6-8380-5809CC72222C}"/>
              </c:ext>
            </c:extLst>
          </c:dPt>
          <c:dLbls>
            <c:dLbl>
              <c:idx val="1"/>
              <c:layout>
                <c:manualLayout>
                  <c:x val="0.16890103288939814"/>
                  <c:y val="-3.6882051162825009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A9A-4FE6-8380-5809CC72222C}"/>
                </c:ext>
              </c:extLst>
            </c:dLbl>
            <c:dLbl>
              <c:idx val="2"/>
              <c:layout>
                <c:manualLayout>
                  <c:x val="-0.11054109881472005"/>
                  <c:y val="2.298314272279345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A9A-4FE6-8380-5809CC72222C}"/>
                </c:ext>
              </c:extLst>
            </c:dLbl>
            <c:dLbl>
              <c:idx val="3"/>
              <c:layout>
                <c:manualLayout>
                  <c:x val="-0.1430662011974507"/>
                  <c:y val="-1.5680716482623525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A9A-4FE6-8380-5809CC72222C}"/>
                </c:ext>
              </c:extLst>
            </c:dLbl>
            <c:dLbl>
              <c:idx val="4"/>
              <c:layout>
                <c:manualLayout>
                  <c:x val="-8.4830855812173131E-2"/>
                  <c:y val="-4.1365516573027741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A9A-4FE6-8380-5809CC72222C}"/>
                </c:ext>
              </c:extLst>
            </c:dLbl>
            <c:dLbl>
              <c:idx val="5"/>
              <c:layout>
                <c:manualLayout>
                  <c:x val="-1.6313168526721218E-2"/>
                  <c:y val="-2.8043192554967507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A9A-4FE6-8380-5809CC72222C}"/>
                </c:ext>
              </c:extLst>
            </c:dLbl>
            <c:dLbl>
              <c:idx val="6"/>
              <c:layout>
                <c:manualLayout>
                  <c:x val="-3.1187415349896174E-2"/>
                  <c:y val="-8.0016204402075977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A9A-4FE6-8380-5809CC72222C}"/>
                </c:ext>
              </c:extLst>
            </c:dLbl>
            <c:dLbl>
              <c:idx val="7"/>
              <c:layout>
                <c:manualLayout>
                  <c:x val="0.16929812668049612"/>
                  <c:y val="-8.819191875137981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A9A-4FE6-8380-5809CC72222C}"/>
                </c:ext>
              </c:extLst>
            </c:dLbl>
            <c:dLbl>
              <c:idx val="8"/>
              <c:layout>
                <c:manualLayout>
                  <c:x val="7.0830356589737953E-3"/>
                  <c:y val="-8.851362379259446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EA9A-4FE6-8380-5809CC72222C}"/>
                </c:ext>
              </c:extLst>
            </c:dLbl>
            <c:dLbl>
              <c:idx val="9"/>
              <c:layout>
                <c:manualLayout>
                  <c:x val="0.10418265436895009"/>
                  <c:y val="-2.4833778342763197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A9A-4FE6-8380-5809CC72222C}"/>
                </c:ext>
              </c:extLst>
            </c:dLbl>
            <c:dLbl>
              <c:idx val="10"/>
              <c:layout>
                <c:manualLayout>
                  <c:x val="0.1455113374512309"/>
                  <c:y val="-3.6494525618826969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EA9A-4FE6-8380-5809CC72222C}"/>
                </c:ext>
              </c:extLst>
            </c:dLbl>
            <c:dLbl>
              <c:idx val="11"/>
              <c:layout>
                <c:manualLayout>
                  <c:x val="5.811217122223819E-2"/>
                  <c:y val="-9.6944499023644298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A9A-4FE6-8380-5809CC72222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es-G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[1]REGALIAS!$K$54:$K$55</c:f>
              <c:strCache>
                <c:ptCount val="2"/>
                <c:pt idx="0">
                  <c:v>ENERO</c:v>
                </c:pt>
                <c:pt idx="1">
                  <c:v>FEBRERO</c:v>
                </c:pt>
              </c:strCache>
            </c:strRef>
          </c:cat>
          <c:val>
            <c:numRef>
              <c:f>[1]REGALIAS!$M$54:$M$55</c:f>
              <c:numCache>
                <c:formatCode>_(* #,##0.00_);_(* \(#,##0.00\);_(* "-"??_);_(@_)</c:formatCode>
                <c:ptCount val="2"/>
                <c:pt idx="0">
                  <c:v>93.977170964597619</c:v>
                </c:pt>
                <c:pt idx="1">
                  <c:v>6.022829035402375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EA9A-4FE6-8380-5809CC72222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15277967148097524"/>
          <c:y val="0.85053147651148564"/>
          <c:w val="0.75326422645992763"/>
          <c:h val="0.13176507933367715"/>
        </c:manualLayout>
      </c:layout>
      <c:overlay val="0"/>
      <c:txPr>
        <a:bodyPr/>
        <a:lstStyle/>
        <a:p>
          <a:pPr rtl="0">
            <a:defRPr sz="1200">
              <a:latin typeface="+mn-lt"/>
            </a:defRPr>
          </a:pPr>
          <a:endParaRPr lang="es-GT"/>
        </a:p>
      </c:txPr>
    </c:legend>
    <c:plotVisOnly val="1"/>
    <c:dispBlanksAs val="zero"/>
    <c:showDLblsOverMax val="0"/>
  </c:chart>
  <c:spPr>
    <a:solidFill>
      <a:srgbClr val="FBF3DB"/>
    </a:solidFill>
    <a:ln w="28575">
      <a:solidFill>
        <a:schemeClr val="bg1">
          <a:lumMod val="85000"/>
        </a:schemeClr>
      </a:solidFill>
    </a:ln>
  </c:sp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22</xdr:row>
      <xdr:rowOff>0</xdr:rowOff>
    </xdr:from>
    <xdr:to>
      <xdr:col>9</xdr:col>
      <xdr:colOff>1027174</xdr:colOff>
      <xdr:row>22</xdr:row>
      <xdr:rowOff>63366</xdr:rowOff>
    </xdr:to>
    <xdr:sp macro="" textlink="">
      <xdr:nvSpPr>
        <xdr:cNvPr id="2" name="Text Box 4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11582400" y="8648700"/>
          <a:ext cx="1027174" cy="633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1">
            <a:defRPr sz="1000"/>
          </a:pPr>
          <a:endParaRPr lang="en-US" sz="2000" b="1" i="0" strike="noStrike">
            <a:solidFill>
              <a:srgbClr val="FF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n-US" sz="2000" b="1" i="0" strike="noStrike">
            <a:solidFill>
              <a:srgbClr val="FF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n-US" sz="2000" b="1" i="0" strike="noStrike">
            <a:solidFill>
              <a:srgbClr val="FF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n-US" sz="2000" b="1" i="0" strike="noStrike">
            <a:solidFill>
              <a:srgbClr val="FF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1013955</xdr:colOff>
      <xdr:row>10</xdr:row>
      <xdr:rowOff>100770</xdr:rowOff>
    </xdr:from>
    <xdr:to>
      <xdr:col>7</xdr:col>
      <xdr:colOff>1042988</xdr:colOff>
      <xdr:row>32</xdr:row>
      <xdr:rowOff>189970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DEF07089-9762-4EA5-B170-F4299A3B441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26460</xdr:colOff>
      <xdr:row>51</xdr:row>
      <xdr:rowOff>8467</xdr:rowOff>
    </xdr:from>
    <xdr:to>
      <xdr:col>7</xdr:col>
      <xdr:colOff>1628775</xdr:colOff>
      <xdr:row>73</xdr:row>
      <xdr:rowOff>109009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909916B8-191F-45B6-B523-D755402D90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221520</xdr:colOff>
      <xdr:row>51</xdr:row>
      <xdr:rowOff>31606</xdr:rowOff>
    </xdr:from>
    <xdr:to>
      <xdr:col>12</xdr:col>
      <xdr:colOff>1376365</xdr:colOff>
      <xdr:row>73</xdr:row>
      <xdr:rowOff>123393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812E44C5-0380-42B0-87F3-C3DDA7C2109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1</xdr:colOff>
      <xdr:row>0</xdr:row>
      <xdr:rowOff>0</xdr:rowOff>
    </xdr:from>
    <xdr:to>
      <xdr:col>3</xdr:col>
      <xdr:colOff>923926</xdr:colOff>
      <xdr:row>1</xdr:row>
      <xdr:rowOff>47625</xdr:rowOff>
    </xdr:to>
    <xdr:pic>
      <xdr:nvPicPr>
        <xdr:cNvPr id="5" name="5 Imagen">
          <a:extLst>
            <a:ext uri="{FF2B5EF4-FFF2-40B4-BE49-F238E27FC236}">
              <a16:creationId xmlns:a16="http://schemas.microsoft.com/office/drawing/2014/main" id="{AAA24F7E-71B6-4FE7-8E33-AB8969F347DF}"/>
            </a:ext>
          </a:extLst>
        </xdr:cNvPr>
        <xdr:cNvPicPr/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3867150" cy="9906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escargas/Art.-22-Regalias-feb-DG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GALIAS"/>
    </sheetNames>
    <sheetDataSet>
      <sheetData sheetId="0">
        <row r="6">
          <cell r="C6">
            <v>2010</v>
          </cell>
          <cell r="D6">
            <v>2011</v>
          </cell>
          <cell r="E6">
            <v>2012</v>
          </cell>
          <cell r="F6">
            <v>2013</v>
          </cell>
          <cell r="G6">
            <v>2014</v>
          </cell>
          <cell r="H6">
            <v>2015</v>
          </cell>
          <cell r="I6">
            <v>2016</v>
          </cell>
          <cell r="J6">
            <v>2017</v>
          </cell>
          <cell r="K6">
            <v>2018</v>
          </cell>
          <cell r="L6">
            <v>2019</v>
          </cell>
          <cell r="M6">
            <v>2020</v>
          </cell>
        </row>
        <row r="7">
          <cell r="B7" t="str">
            <v>Regalías al Estado</v>
          </cell>
        </row>
        <row r="10">
          <cell r="C10">
            <v>20.736483</v>
          </cell>
          <cell r="D10">
            <v>35.795372</v>
          </cell>
          <cell r="E10">
            <v>24.816770000000002</v>
          </cell>
          <cell r="F10">
            <v>19.365297999999999</v>
          </cell>
          <cell r="G10">
            <v>20.695048629999999</v>
          </cell>
          <cell r="H10">
            <v>18.179272540000003</v>
          </cell>
          <cell r="I10">
            <v>47.418578229999994</v>
          </cell>
          <cell r="J10">
            <v>21.487578170000003</v>
          </cell>
          <cell r="K10">
            <v>18.224211499999999</v>
          </cell>
          <cell r="L10">
            <v>3.73722946</v>
          </cell>
          <cell r="M10">
            <v>3.8217511400000022</v>
          </cell>
        </row>
        <row r="36">
          <cell r="D36" t="str">
            <v>Canon Otorgamiento</v>
          </cell>
          <cell r="E36" t="str">
            <v>Canon Superficie</v>
          </cell>
          <cell r="F36" t="str">
            <v>Multa Extenporaneo</v>
          </cell>
          <cell r="G36" t="str">
            <v>Multa Incompleto</v>
          </cell>
          <cell r="H36" t="str">
            <v>Multa Omision</v>
          </cell>
          <cell r="I36" t="str">
            <v>Multa Otros</v>
          </cell>
          <cell r="J36" t="str">
            <v>Multa Ilegal</v>
          </cell>
          <cell r="K36" t="str">
            <v>Regalias al Estado</v>
          </cell>
          <cell r="L36" t="str">
            <v>Intereses al Estado</v>
          </cell>
          <cell r="M36" t="str">
            <v>TOTAL RECAUDADO EN  QUETZALES</v>
          </cell>
        </row>
        <row r="49">
          <cell r="D49">
            <v>1300</v>
          </cell>
          <cell r="E49">
            <v>7128402.7600000007</v>
          </cell>
          <cell r="F49">
            <v>1800</v>
          </cell>
          <cell r="G49">
            <v>1800</v>
          </cell>
          <cell r="H49">
            <v>34678.740000000005</v>
          </cell>
          <cell r="I49">
            <v>0</v>
          </cell>
          <cell r="J49">
            <v>80000</v>
          </cell>
          <cell r="K49">
            <v>5262078.04</v>
          </cell>
          <cell r="L49">
            <v>11275.46</v>
          </cell>
          <cell r="M49">
            <v>12521335</v>
          </cell>
        </row>
        <row r="54">
          <cell r="K54" t="str">
            <v>ENERO</v>
          </cell>
          <cell r="M54">
            <v>93.977170964597619</v>
          </cell>
        </row>
        <row r="55">
          <cell r="K55" t="str">
            <v>FEBRERO</v>
          </cell>
          <cell r="M55">
            <v>6.022829035402375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Personalizado 1">
      <a:dk1>
        <a:sysClr val="windowText" lastClr="000000"/>
      </a:dk1>
      <a:lt1>
        <a:sysClr val="window" lastClr="FFFFFF"/>
      </a:lt1>
      <a:dk2>
        <a:srgbClr val="002F6C"/>
      </a:dk2>
      <a:lt2>
        <a:srgbClr val="1388CA"/>
      </a:lt2>
      <a:accent1>
        <a:srgbClr val="45515A"/>
      </a:accent1>
      <a:accent2>
        <a:srgbClr val="004972"/>
      </a:accent2>
      <a:accent3>
        <a:srgbClr val="23408F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0:N28"/>
  <sheetViews>
    <sheetView showGridLines="0" topLeftCell="A16" zoomScale="85" zoomScaleNormal="85" zoomScaleSheetLayoutView="67" workbookViewId="0">
      <selection activeCell="F33" sqref="F33"/>
    </sheetView>
  </sheetViews>
  <sheetFormatPr baseColWidth="10" defaultRowHeight="18" x14ac:dyDescent="0.35"/>
  <cols>
    <col min="1" max="1" width="4.7109375" style="1" customWidth="1"/>
    <col min="2" max="2" width="24.85546875" style="1" customWidth="1"/>
    <col min="3" max="3" width="18.5703125" style="1" customWidth="1"/>
    <col min="4" max="4" width="23" style="1" customWidth="1"/>
    <col min="5" max="5" width="22.42578125" style="1" customWidth="1"/>
    <col min="6" max="6" width="22.28515625" style="1" customWidth="1"/>
    <col min="7" max="8" width="18.42578125" style="1" customWidth="1"/>
    <col min="9" max="9" width="21" style="1" customWidth="1"/>
    <col min="10" max="10" width="22" style="1" customWidth="1"/>
    <col min="11" max="11" width="21.5703125" style="1" customWidth="1"/>
    <col min="12" max="12" width="27.5703125" style="1" customWidth="1"/>
    <col min="13" max="13" width="19" style="1" customWidth="1"/>
    <col min="14" max="14" width="19.140625" style="1" customWidth="1"/>
    <col min="15" max="16384" width="11.42578125" style="1"/>
  </cols>
  <sheetData>
    <row r="10" spans="2:14" ht="46.5" customHeight="1" x14ac:dyDescent="0.35">
      <c r="B10" s="12" t="s">
        <v>0</v>
      </c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</row>
    <row r="11" spans="2:14" ht="14.25" customHeight="1" x14ac:dyDescent="0.35"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3"/>
    </row>
    <row r="12" spans="2:14" ht="72" customHeight="1" x14ac:dyDescent="0.35">
      <c r="B12" s="13" t="s">
        <v>1</v>
      </c>
      <c r="C12" s="16" t="s">
        <v>2</v>
      </c>
      <c r="D12" s="17"/>
      <c r="E12" s="17"/>
      <c r="F12" s="18"/>
      <c r="G12" s="16" t="s">
        <v>3</v>
      </c>
      <c r="H12" s="17"/>
      <c r="I12" s="17"/>
      <c r="J12" s="16" t="s">
        <v>4</v>
      </c>
      <c r="K12" s="18"/>
      <c r="L12" s="4" t="s">
        <v>5</v>
      </c>
      <c r="M12" s="13" t="s">
        <v>6</v>
      </c>
      <c r="N12" s="3"/>
    </row>
    <row r="13" spans="2:14" ht="15" customHeight="1" x14ac:dyDescent="0.35">
      <c r="B13" s="14"/>
      <c r="C13" s="19" t="s">
        <v>7</v>
      </c>
      <c r="D13" s="19" t="s">
        <v>8</v>
      </c>
      <c r="E13" s="19" t="s">
        <v>9</v>
      </c>
      <c r="F13" s="19" t="s">
        <v>10</v>
      </c>
      <c r="G13" s="19" t="s">
        <v>11</v>
      </c>
      <c r="H13" s="19" t="s">
        <v>12</v>
      </c>
      <c r="I13" s="19" t="s">
        <v>13</v>
      </c>
      <c r="J13" s="19" t="s">
        <v>14</v>
      </c>
      <c r="K13" s="19" t="s">
        <v>15</v>
      </c>
      <c r="L13" s="10" t="s">
        <v>16</v>
      </c>
      <c r="M13" s="14"/>
    </row>
    <row r="14" spans="2:14" ht="112.5" customHeight="1" x14ac:dyDescent="0.35">
      <c r="B14" s="15"/>
      <c r="C14" s="19"/>
      <c r="D14" s="19"/>
      <c r="E14" s="19"/>
      <c r="F14" s="19"/>
      <c r="G14" s="19"/>
      <c r="H14" s="19"/>
      <c r="I14" s="19"/>
      <c r="J14" s="19"/>
      <c r="K14" s="19"/>
      <c r="L14" s="11"/>
      <c r="M14" s="15"/>
    </row>
    <row r="15" spans="2:14" ht="23.25" customHeight="1" x14ac:dyDescent="0.35">
      <c r="B15" s="24" t="s">
        <v>17</v>
      </c>
      <c r="C15" s="26" t="s">
        <v>18</v>
      </c>
      <c r="D15" s="5" t="s">
        <v>19</v>
      </c>
      <c r="E15" s="28" t="s">
        <v>20</v>
      </c>
      <c r="F15" s="30"/>
      <c r="G15" s="5" t="s">
        <v>21</v>
      </c>
      <c r="H15" s="5" t="s">
        <v>22</v>
      </c>
      <c r="I15" s="36" t="s">
        <v>20</v>
      </c>
      <c r="J15" s="34">
        <v>58574.68</v>
      </c>
      <c r="K15" s="34">
        <v>175724.03</v>
      </c>
      <c r="L15" s="20" t="s">
        <v>20</v>
      </c>
      <c r="M15" s="22">
        <f>SUM(D15:L16)</f>
        <v>795741.85</v>
      </c>
    </row>
    <row r="16" spans="2:14" ht="39.950000000000003" customHeight="1" x14ac:dyDescent="0.35">
      <c r="B16" s="25"/>
      <c r="C16" s="27"/>
      <c r="D16" s="6">
        <v>252925</v>
      </c>
      <c r="E16" s="31"/>
      <c r="F16" s="33"/>
      <c r="G16" s="7">
        <v>259358.4</v>
      </c>
      <c r="H16" s="7">
        <v>49159.74</v>
      </c>
      <c r="I16" s="36"/>
      <c r="J16" s="35"/>
      <c r="K16" s="35"/>
      <c r="L16" s="21"/>
      <c r="M16" s="23"/>
    </row>
    <row r="17" spans="2:13" ht="24" customHeight="1" x14ac:dyDescent="0.35">
      <c r="B17" s="24" t="s">
        <v>17</v>
      </c>
      <c r="C17" s="26" t="s">
        <v>23</v>
      </c>
      <c r="D17" s="28" t="s">
        <v>20</v>
      </c>
      <c r="E17" s="29"/>
      <c r="F17" s="30"/>
      <c r="G17" s="5" t="s">
        <v>24</v>
      </c>
      <c r="H17" s="20" t="s">
        <v>20</v>
      </c>
      <c r="I17" s="5" t="s">
        <v>25</v>
      </c>
      <c r="J17" s="28" t="s">
        <v>20</v>
      </c>
      <c r="K17" s="29"/>
      <c r="L17" s="34">
        <v>104465.94</v>
      </c>
      <c r="M17" s="22">
        <f>SUM(D17:L18)</f>
        <v>128629.74</v>
      </c>
    </row>
    <row r="18" spans="2:13" ht="39.950000000000003" customHeight="1" x14ac:dyDescent="0.35">
      <c r="B18" s="25"/>
      <c r="C18" s="27"/>
      <c r="D18" s="31"/>
      <c r="E18" s="32"/>
      <c r="F18" s="33"/>
      <c r="G18" s="7">
        <v>14163.8</v>
      </c>
      <c r="H18" s="21"/>
      <c r="I18" s="7">
        <v>10000</v>
      </c>
      <c r="J18" s="31"/>
      <c r="K18" s="32"/>
      <c r="L18" s="35"/>
      <c r="M18" s="23"/>
    </row>
    <row r="19" spans="2:13" ht="28.5" customHeight="1" x14ac:dyDescent="0.35">
      <c r="B19" s="37" t="s">
        <v>17</v>
      </c>
      <c r="C19" s="38" t="s">
        <v>26</v>
      </c>
      <c r="D19" s="20" t="s">
        <v>20</v>
      </c>
      <c r="E19" s="5" t="s">
        <v>27</v>
      </c>
      <c r="F19" s="5" t="s">
        <v>28</v>
      </c>
      <c r="G19" s="5" t="s">
        <v>29</v>
      </c>
      <c r="H19" s="28" t="s">
        <v>20</v>
      </c>
      <c r="I19" s="29"/>
      <c r="J19" s="29"/>
      <c r="K19" s="29"/>
      <c r="L19" s="30"/>
      <c r="M19" s="22">
        <f>SUM(D19:L20)</f>
        <v>1169045.23</v>
      </c>
    </row>
    <row r="20" spans="2:13" ht="39.75" customHeight="1" x14ac:dyDescent="0.35">
      <c r="B20" s="37"/>
      <c r="C20" s="38"/>
      <c r="D20" s="21"/>
      <c r="E20" s="6">
        <f>1011840.83</f>
        <v>1011840.83</v>
      </c>
      <c r="F20" s="6">
        <f>150000</f>
        <v>150000</v>
      </c>
      <c r="G20" s="7">
        <v>7204.4</v>
      </c>
      <c r="H20" s="31"/>
      <c r="I20" s="32"/>
      <c r="J20" s="32"/>
      <c r="K20" s="32"/>
      <c r="L20" s="33"/>
      <c r="M20" s="23"/>
    </row>
    <row r="21" spans="2:13" ht="24" customHeight="1" x14ac:dyDescent="0.35">
      <c r="B21" s="24" t="s">
        <v>30</v>
      </c>
      <c r="C21" s="26" t="s">
        <v>31</v>
      </c>
      <c r="D21" s="29" t="s">
        <v>20</v>
      </c>
      <c r="E21" s="29"/>
      <c r="F21" s="29"/>
      <c r="G21" s="30"/>
      <c r="H21" s="5" t="s">
        <v>32</v>
      </c>
      <c r="I21" s="28" t="s">
        <v>20</v>
      </c>
      <c r="J21" s="29"/>
      <c r="K21" s="29"/>
      <c r="L21" s="30"/>
      <c r="M21" s="22">
        <f>SUM(D21:L22)</f>
        <v>40515.68</v>
      </c>
    </row>
    <row r="22" spans="2:13" ht="39.75" customHeight="1" x14ac:dyDescent="0.35">
      <c r="B22" s="25"/>
      <c r="C22" s="27"/>
      <c r="D22" s="32"/>
      <c r="E22" s="32"/>
      <c r="F22" s="32"/>
      <c r="G22" s="33"/>
      <c r="H22" s="6">
        <v>40515.68</v>
      </c>
      <c r="I22" s="31"/>
      <c r="J22" s="32"/>
      <c r="K22" s="32"/>
      <c r="L22" s="33"/>
      <c r="M22" s="23"/>
    </row>
    <row r="23" spans="2:13" ht="40.5" customHeight="1" x14ac:dyDescent="0.35">
      <c r="B23" s="39" t="s">
        <v>33</v>
      </c>
      <c r="C23" s="39"/>
      <c r="D23" s="8">
        <f>D16</f>
        <v>252925</v>
      </c>
      <c r="E23" s="8">
        <f>E20</f>
        <v>1011840.83</v>
      </c>
      <c r="F23" s="8">
        <f>F20</f>
        <v>150000</v>
      </c>
      <c r="G23" s="9">
        <f>G16+G18+G20</f>
        <v>280726.60000000003</v>
      </c>
      <c r="H23" s="8">
        <f>H16+H22</f>
        <v>89675.42</v>
      </c>
      <c r="I23" s="8">
        <f>I18</f>
        <v>10000</v>
      </c>
      <c r="J23" s="8">
        <f>J15</f>
        <v>58574.68</v>
      </c>
      <c r="K23" s="8">
        <f>K15</f>
        <v>175724.03</v>
      </c>
      <c r="L23" s="9">
        <f>L17</f>
        <v>104465.94</v>
      </c>
      <c r="M23" s="9">
        <f>SUM(M15:M22)</f>
        <v>2133932.5</v>
      </c>
    </row>
    <row r="25" spans="2:13" ht="18.75" x14ac:dyDescent="0.35">
      <c r="B25" s="40" t="s">
        <v>34</v>
      </c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</row>
    <row r="26" spans="2:13" ht="19.5" customHeight="1" x14ac:dyDescent="0.35">
      <c r="B26" s="41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</row>
    <row r="27" spans="2:13" ht="19.5" customHeight="1" x14ac:dyDescent="0.35"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</row>
    <row r="28" spans="2:13" ht="15" customHeight="1" x14ac:dyDescent="0.35">
      <c r="B28" s="42"/>
      <c r="C28" s="42"/>
      <c r="D28" s="42"/>
      <c r="E28" s="42"/>
      <c r="F28" s="42"/>
      <c r="G28" s="42"/>
      <c r="H28" s="42"/>
      <c r="I28" s="42"/>
      <c r="J28" s="42"/>
      <c r="K28" s="42"/>
      <c r="L28" s="42"/>
      <c r="M28" s="42"/>
    </row>
  </sheetData>
  <mergeCells count="46">
    <mergeCell ref="B23:C23"/>
    <mergeCell ref="B25:M25"/>
    <mergeCell ref="B26:M26"/>
    <mergeCell ref="B27:M27"/>
    <mergeCell ref="B28:M28"/>
    <mergeCell ref="B19:B20"/>
    <mergeCell ref="C19:C20"/>
    <mergeCell ref="D19:D20"/>
    <mergeCell ref="H19:L20"/>
    <mergeCell ref="M19:M20"/>
    <mergeCell ref="B21:B22"/>
    <mergeCell ref="C21:C22"/>
    <mergeCell ref="D21:G22"/>
    <mergeCell ref="I21:L22"/>
    <mergeCell ref="M21:M22"/>
    <mergeCell ref="L15:L16"/>
    <mergeCell ref="M15:M16"/>
    <mergeCell ref="B17:B18"/>
    <mergeCell ref="C17:C18"/>
    <mergeCell ref="D17:F18"/>
    <mergeCell ref="H17:H18"/>
    <mergeCell ref="J17:K18"/>
    <mergeCell ref="L17:L18"/>
    <mergeCell ref="M17:M18"/>
    <mergeCell ref="B15:B16"/>
    <mergeCell ref="C15:C16"/>
    <mergeCell ref="E15:F16"/>
    <mergeCell ref="I15:I16"/>
    <mergeCell ref="J15:J16"/>
    <mergeCell ref="K15:K16"/>
    <mergeCell ref="L13:L14"/>
    <mergeCell ref="B10:M10"/>
    <mergeCell ref="B12:B14"/>
    <mergeCell ref="C12:F12"/>
    <mergeCell ref="G12:I12"/>
    <mergeCell ref="J12:K12"/>
    <mergeCell ref="M12:M14"/>
    <mergeCell ref="C13:C14"/>
    <mergeCell ref="D13:D14"/>
    <mergeCell ref="E13:E14"/>
    <mergeCell ref="F13:F14"/>
    <mergeCell ref="G13:G14"/>
    <mergeCell ref="H13:H14"/>
    <mergeCell ref="I13:I14"/>
    <mergeCell ref="J13:J14"/>
    <mergeCell ref="K13:K14"/>
  </mergeCells>
  <printOptions horizontalCentered="1"/>
  <pageMargins left="0.48" right="0.17" top="0.94488188976377963" bottom="0.74803149606299213" header="0.31496062992125984" footer="0.31496062992125984"/>
  <pageSetup scale="4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A16D11-5734-469C-9DA1-E6F78A7278BA}">
  <dimension ref="A1:W77"/>
  <sheetViews>
    <sheetView tabSelected="1" workbookViewId="0">
      <selection activeCell="B1" sqref="B1"/>
    </sheetView>
  </sheetViews>
  <sheetFormatPr baseColWidth="10" defaultRowHeight="15" x14ac:dyDescent="0.25"/>
  <cols>
    <col min="1" max="1" width="6" customWidth="1"/>
    <col min="2" max="2" width="17.7109375" customWidth="1"/>
    <col min="3" max="3" width="20.42578125" customWidth="1"/>
    <col min="4" max="4" width="20.85546875" customWidth="1"/>
    <col min="5" max="5" width="19.5703125" customWidth="1"/>
    <col min="6" max="6" width="18.85546875" customWidth="1"/>
    <col min="7" max="7" width="17.140625" customWidth="1"/>
    <col min="8" max="8" width="21.28515625" style="43" customWidth="1"/>
    <col min="9" max="9" width="18.140625" customWidth="1"/>
    <col min="10" max="10" width="18.7109375" style="44" customWidth="1"/>
    <col min="11" max="11" width="19.5703125" customWidth="1"/>
    <col min="12" max="12" width="20" customWidth="1"/>
    <col min="13" max="13" width="21.42578125" customWidth="1"/>
    <col min="15" max="15" width="15" bestFit="1" customWidth="1"/>
    <col min="22" max="22" width="255.7109375" customWidth="1"/>
  </cols>
  <sheetData>
    <row r="1" spans="1:23" ht="74.25" customHeight="1" x14ac:dyDescent="0.25"/>
    <row r="2" spans="1:23" ht="51.75" customHeight="1" x14ac:dyDescent="0.25">
      <c r="A2" s="45" t="s">
        <v>35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</row>
    <row r="3" spans="1:23" ht="3.75" customHeight="1" x14ac:dyDescent="0.25"/>
    <row r="4" spans="1:23" ht="21" x14ac:dyDescent="0.35">
      <c r="A4" s="46" t="s">
        <v>36</v>
      </c>
      <c r="B4" s="46"/>
      <c r="C4" s="46"/>
      <c r="D4" s="46"/>
      <c r="E4" s="46"/>
      <c r="F4" s="46"/>
      <c r="G4" s="46"/>
      <c r="H4" s="46"/>
      <c r="I4" s="46"/>
    </row>
    <row r="5" spans="1:23" ht="21" x14ac:dyDescent="0.35">
      <c r="A5" s="46" t="s">
        <v>37</v>
      </c>
      <c r="B5" s="46"/>
      <c r="C5" s="46"/>
      <c r="D5" s="46"/>
      <c r="E5" s="46"/>
      <c r="F5" s="46"/>
      <c r="G5" s="46"/>
      <c r="H5" s="46"/>
      <c r="I5" s="46"/>
    </row>
    <row r="6" spans="1:23" s="49" customFormat="1" ht="37.5" customHeight="1" x14ac:dyDescent="0.25">
      <c r="A6" s="47"/>
      <c r="B6" s="48" t="s">
        <v>38</v>
      </c>
      <c r="C6" s="48">
        <v>2010</v>
      </c>
      <c r="D6" s="48">
        <v>2011</v>
      </c>
      <c r="E6" s="48">
        <v>2012</v>
      </c>
      <c r="F6" s="48">
        <v>2013</v>
      </c>
      <c r="G6" s="48">
        <v>2014</v>
      </c>
      <c r="H6" s="48">
        <v>2015</v>
      </c>
      <c r="I6" s="48">
        <v>2016</v>
      </c>
      <c r="J6" s="48">
        <v>2017</v>
      </c>
      <c r="K6" s="48">
        <v>2018</v>
      </c>
      <c r="L6" s="48">
        <v>2019</v>
      </c>
      <c r="M6" s="48">
        <v>2020</v>
      </c>
      <c r="N6" s="47"/>
      <c r="O6" s="47"/>
      <c r="P6" s="47"/>
      <c r="Q6" s="47"/>
      <c r="R6" s="47"/>
      <c r="S6" s="47"/>
      <c r="T6" s="47"/>
      <c r="U6" s="47"/>
      <c r="V6" s="47"/>
      <c r="W6" s="47"/>
    </row>
    <row r="7" spans="1:23" ht="30.75" customHeight="1" x14ac:dyDescent="0.25">
      <c r="B7" s="50" t="s">
        <v>39</v>
      </c>
      <c r="C7" s="51">
        <v>20736483</v>
      </c>
      <c r="D7" s="51">
        <v>35795372</v>
      </c>
      <c r="E7" s="52">
        <v>24816770</v>
      </c>
      <c r="F7" s="51">
        <v>19365298</v>
      </c>
      <c r="G7" s="53">
        <v>20695048.629999999</v>
      </c>
      <c r="H7" s="54">
        <v>18179272.540000003</v>
      </c>
      <c r="I7" s="55">
        <v>47418578.229999997</v>
      </c>
      <c r="J7" s="55">
        <v>21487578.170000002</v>
      </c>
      <c r="K7" s="55">
        <v>18224211.5</v>
      </c>
      <c r="L7" s="55">
        <v>3737229.46</v>
      </c>
      <c r="M7" s="55">
        <v>3821751.140000002</v>
      </c>
    </row>
    <row r="8" spans="1:23" ht="27.75" customHeight="1" x14ac:dyDescent="0.25">
      <c r="B8" s="50" t="s">
        <v>40</v>
      </c>
      <c r="C8" s="51">
        <v>20736483</v>
      </c>
      <c r="D8" s="51">
        <v>35795372</v>
      </c>
      <c r="E8" s="52">
        <v>24816770</v>
      </c>
      <c r="F8" s="51">
        <v>19365298</v>
      </c>
      <c r="G8" s="53">
        <v>20695048.629999999</v>
      </c>
      <c r="H8" s="54">
        <v>18179272.540000003</v>
      </c>
      <c r="I8" s="55">
        <v>47418578.229999997</v>
      </c>
      <c r="J8" s="55">
        <v>21487578.170000002</v>
      </c>
      <c r="K8" s="55">
        <v>18224211.5</v>
      </c>
      <c r="L8" s="55">
        <v>3737229.46</v>
      </c>
      <c r="M8" s="55">
        <v>3821751.140000002</v>
      </c>
    </row>
    <row r="9" spans="1:23" ht="12.75" customHeight="1" thickBot="1" x14ac:dyDescent="0.3">
      <c r="B9" s="56"/>
      <c r="C9" s="57"/>
      <c r="D9" s="57"/>
      <c r="E9" s="57"/>
      <c r="F9" s="57"/>
      <c r="G9" s="57"/>
      <c r="H9" s="57"/>
      <c r="I9" s="58"/>
      <c r="J9" s="57"/>
      <c r="K9" s="59"/>
      <c r="L9" s="57"/>
      <c r="M9" s="60"/>
    </row>
    <row r="10" spans="1:23" ht="48.75" customHeight="1" thickBot="1" x14ac:dyDescent="0.3">
      <c r="B10" s="61" t="s">
        <v>41</v>
      </c>
      <c r="C10" s="62">
        <f>+C7/1000000</f>
        <v>20.736483</v>
      </c>
      <c r="D10" s="62">
        <f t="shared" ref="D10:H10" si="0">+D7/1000000</f>
        <v>35.795372</v>
      </c>
      <c r="E10" s="62">
        <f t="shared" si="0"/>
        <v>24.816770000000002</v>
      </c>
      <c r="F10" s="62">
        <f t="shared" si="0"/>
        <v>19.365297999999999</v>
      </c>
      <c r="G10" s="62">
        <f t="shared" si="0"/>
        <v>20.695048629999999</v>
      </c>
      <c r="H10" s="62">
        <f t="shared" si="0"/>
        <v>18.179272540000003</v>
      </c>
      <c r="I10" s="62">
        <f>+I7/1000000</f>
        <v>47.418578229999994</v>
      </c>
      <c r="J10" s="63">
        <f>+(J7/1000000)</f>
        <v>21.487578170000003</v>
      </c>
      <c r="K10" s="63">
        <f>+(K7/1000000)</f>
        <v>18.224211499999999</v>
      </c>
      <c r="L10" s="63">
        <f>+(L7/1000000)</f>
        <v>3.73722946</v>
      </c>
      <c r="M10" s="63">
        <f>+(M7/1000000)</f>
        <v>3.8217511400000022</v>
      </c>
    </row>
    <row r="20" spans="2:3" ht="15.75" x14ac:dyDescent="0.25">
      <c r="C20" s="64"/>
    </row>
    <row r="22" spans="2:3" x14ac:dyDescent="0.25">
      <c r="B22" s="65"/>
      <c r="C22" s="65"/>
    </row>
    <row r="23" spans="2:3" x14ac:dyDescent="0.25">
      <c r="B23" s="66"/>
      <c r="C23" s="66"/>
    </row>
    <row r="24" spans="2:3" x14ac:dyDescent="0.25">
      <c r="B24" s="67"/>
      <c r="C24" s="67"/>
    </row>
    <row r="25" spans="2:3" x14ac:dyDescent="0.25">
      <c r="B25" s="67"/>
      <c r="C25" s="68"/>
    </row>
    <row r="26" spans="2:3" x14ac:dyDescent="0.25">
      <c r="B26" s="67"/>
      <c r="C26" s="68"/>
    </row>
    <row r="27" spans="2:3" x14ac:dyDescent="0.25">
      <c r="B27" s="67"/>
      <c r="C27" s="68"/>
    </row>
    <row r="28" spans="2:3" x14ac:dyDescent="0.25">
      <c r="B28" s="67"/>
      <c r="C28" s="68"/>
    </row>
    <row r="29" spans="2:3" x14ac:dyDescent="0.25">
      <c r="B29" s="67"/>
      <c r="C29" s="68"/>
    </row>
    <row r="30" spans="2:3" x14ac:dyDescent="0.25">
      <c r="B30" s="67"/>
      <c r="C30" s="68"/>
    </row>
    <row r="31" spans="2:3" x14ac:dyDescent="0.25">
      <c r="B31" s="67"/>
      <c r="C31" s="68"/>
    </row>
    <row r="32" spans="2:3" x14ac:dyDescent="0.25">
      <c r="B32" s="67"/>
      <c r="C32" s="68"/>
    </row>
    <row r="33" spans="1:20" x14ac:dyDescent="0.25">
      <c r="B33" s="67"/>
      <c r="C33" s="65"/>
    </row>
    <row r="35" spans="1:20" ht="55.5" customHeight="1" x14ac:dyDescent="0.25">
      <c r="A35" s="45" t="s">
        <v>42</v>
      </c>
      <c r="B35" s="45"/>
      <c r="C35" s="45"/>
      <c r="D35" s="45"/>
      <c r="E35" s="45"/>
      <c r="F35" s="45"/>
      <c r="G35" s="45"/>
      <c r="H35" s="45"/>
      <c r="I35" s="45"/>
      <c r="J35" s="45"/>
      <c r="K35" s="45"/>
      <c r="L35" s="45"/>
      <c r="M35" s="45"/>
    </row>
    <row r="36" spans="1:20" ht="37.5" customHeight="1" x14ac:dyDescent="0.25">
      <c r="B36" s="69" t="s">
        <v>38</v>
      </c>
      <c r="C36" s="69" t="s">
        <v>43</v>
      </c>
      <c r="D36" s="70" t="s">
        <v>44</v>
      </c>
      <c r="E36" s="70" t="s">
        <v>45</v>
      </c>
      <c r="F36" s="70" t="s">
        <v>46</v>
      </c>
      <c r="G36" s="70" t="s">
        <v>47</v>
      </c>
      <c r="H36" s="70" t="s">
        <v>48</v>
      </c>
      <c r="I36" s="70" t="s">
        <v>49</v>
      </c>
      <c r="J36" s="70" t="s">
        <v>50</v>
      </c>
      <c r="K36" s="70" t="s">
        <v>51</v>
      </c>
      <c r="L36" s="70" t="s">
        <v>52</v>
      </c>
      <c r="M36" s="71" t="s">
        <v>53</v>
      </c>
      <c r="N36" s="72"/>
      <c r="O36" s="72"/>
      <c r="P36" s="72"/>
      <c r="Q36" s="72"/>
      <c r="R36" s="72"/>
      <c r="S36" s="72"/>
      <c r="T36" s="72"/>
    </row>
    <row r="37" spans="1:20" ht="15.75" x14ac:dyDescent="0.25">
      <c r="B37" s="73">
        <v>2021</v>
      </c>
      <c r="C37" s="74" t="s">
        <v>54</v>
      </c>
      <c r="D37" s="75">
        <v>0</v>
      </c>
      <c r="E37" s="76">
        <v>6460643.8600000003</v>
      </c>
      <c r="F37" s="76">
        <v>1800</v>
      </c>
      <c r="G37" s="77">
        <v>1800</v>
      </c>
      <c r="H37" s="78">
        <v>3600</v>
      </c>
      <c r="I37" s="77"/>
      <c r="J37" s="76">
        <v>60000</v>
      </c>
      <c r="K37" s="79">
        <v>5237245.32</v>
      </c>
      <c r="L37" s="80">
        <v>2107.2199999999998</v>
      </c>
      <c r="M37" s="81">
        <f t="shared" ref="M37:M48" si="1">SUM(D37:L37)</f>
        <v>11767196.4</v>
      </c>
      <c r="N37" s="82"/>
      <c r="O37" s="82"/>
      <c r="P37" s="82"/>
      <c r="Q37" s="82"/>
      <c r="R37" s="82"/>
      <c r="S37" s="82"/>
      <c r="T37" s="82"/>
    </row>
    <row r="38" spans="1:20" ht="15.75" x14ac:dyDescent="0.25">
      <c r="B38" s="73">
        <v>2021</v>
      </c>
      <c r="C38" s="74" t="s">
        <v>55</v>
      </c>
      <c r="D38" s="78"/>
      <c r="E38" s="83"/>
      <c r="F38" s="76"/>
      <c r="G38" s="76"/>
      <c r="H38" s="78"/>
      <c r="I38" s="76"/>
      <c r="J38" s="76"/>
      <c r="K38" s="84"/>
      <c r="L38" s="76"/>
      <c r="M38" s="81">
        <f t="shared" si="1"/>
        <v>0</v>
      </c>
      <c r="N38" s="82"/>
      <c r="O38" s="82"/>
      <c r="P38" s="82"/>
      <c r="Q38" s="82"/>
      <c r="R38" s="82"/>
      <c r="S38" s="82"/>
      <c r="T38" s="82"/>
    </row>
    <row r="39" spans="1:20" ht="15.75" x14ac:dyDescent="0.25">
      <c r="B39" s="73">
        <v>2021</v>
      </c>
      <c r="C39" s="74" t="s">
        <v>56</v>
      </c>
      <c r="D39" s="78"/>
      <c r="E39" s="83"/>
      <c r="F39" s="78"/>
      <c r="G39" s="78"/>
      <c r="H39" s="85"/>
      <c r="I39" s="78"/>
      <c r="J39" s="78"/>
      <c r="K39" s="80"/>
      <c r="L39" s="80"/>
      <c r="M39" s="81">
        <f t="shared" si="1"/>
        <v>0</v>
      </c>
      <c r="N39" s="82"/>
      <c r="O39" s="82"/>
      <c r="P39" s="82"/>
      <c r="Q39" s="82"/>
      <c r="R39" s="82"/>
      <c r="S39" s="82"/>
      <c r="T39" s="82"/>
    </row>
    <row r="40" spans="1:20" ht="15.75" x14ac:dyDescent="0.25">
      <c r="B40" s="73">
        <v>2021</v>
      </c>
      <c r="C40" s="86" t="s">
        <v>57</v>
      </c>
      <c r="D40" s="78"/>
      <c r="E40" s="78"/>
      <c r="F40" s="78"/>
      <c r="G40" s="78"/>
      <c r="H40" s="78"/>
      <c r="I40" s="78"/>
      <c r="J40" s="78"/>
      <c r="K40" s="78"/>
      <c r="L40" s="78"/>
      <c r="M40" s="81">
        <f t="shared" si="1"/>
        <v>0</v>
      </c>
      <c r="N40" s="82"/>
      <c r="O40" s="82"/>
      <c r="P40" s="82"/>
      <c r="Q40" s="82"/>
      <c r="R40" s="82"/>
      <c r="S40" s="82"/>
      <c r="T40" s="82"/>
    </row>
    <row r="41" spans="1:20" ht="15.75" x14ac:dyDescent="0.25">
      <c r="B41" s="73">
        <v>2021</v>
      </c>
      <c r="C41" s="86" t="s">
        <v>58</v>
      </c>
      <c r="D41" s="87"/>
      <c r="E41" s="88"/>
      <c r="F41" s="89"/>
      <c r="G41" s="89"/>
      <c r="H41" s="88"/>
      <c r="I41" s="88"/>
      <c r="J41" s="76"/>
      <c r="K41" s="78"/>
      <c r="L41" s="90"/>
      <c r="M41" s="81">
        <f t="shared" si="1"/>
        <v>0</v>
      </c>
      <c r="N41" s="82"/>
      <c r="O41" s="82"/>
      <c r="P41" s="82"/>
      <c r="Q41" s="82"/>
      <c r="R41" s="82"/>
      <c r="S41" s="82"/>
      <c r="T41" s="82"/>
    </row>
    <row r="42" spans="1:20" ht="15.75" x14ac:dyDescent="0.25">
      <c r="B42" s="73">
        <v>2021</v>
      </c>
      <c r="C42" s="74" t="s">
        <v>59</v>
      </c>
      <c r="D42" s="75"/>
      <c r="E42" s="91"/>
      <c r="F42" s="92"/>
      <c r="G42" s="89"/>
      <c r="H42" s="89"/>
      <c r="I42" s="92"/>
      <c r="J42" s="92"/>
      <c r="K42" s="93"/>
      <c r="L42" s="93"/>
      <c r="M42" s="94">
        <f t="shared" si="1"/>
        <v>0</v>
      </c>
      <c r="N42" s="82"/>
      <c r="O42" s="82"/>
      <c r="P42" s="82"/>
      <c r="Q42" s="82"/>
      <c r="R42" s="82"/>
      <c r="S42" s="82"/>
      <c r="T42" s="82"/>
    </row>
    <row r="43" spans="1:20" ht="15.75" x14ac:dyDescent="0.25">
      <c r="B43" s="73">
        <v>2021</v>
      </c>
      <c r="C43" s="74" t="s">
        <v>60</v>
      </c>
      <c r="D43" s="78"/>
      <c r="E43" s="78"/>
      <c r="F43" s="78"/>
      <c r="G43" s="78"/>
      <c r="H43" s="78"/>
      <c r="I43" s="78"/>
      <c r="J43" s="78"/>
      <c r="K43" s="78"/>
      <c r="L43" s="78"/>
      <c r="M43" s="94">
        <f t="shared" si="1"/>
        <v>0</v>
      </c>
      <c r="N43" s="82"/>
      <c r="O43" s="82"/>
      <c r="P43" s="82"/>
      <c r="Q43" s="82"/>
      <c r="R43" s="82"/>
      <c r="S43" s="82"/>
      <c r="T43" s="82"/>
    </row>
    <row r="44" spans="1:20" ht="15.75" x14ac:dyDescent="0.25">
      <c r="B44" s="73">
        <v>2021</v>
      </c>
      <c r="C44" s="95" t="s">
        <v>61</v>
      </c>
      <c r="D44" s="78"/>
      <c r="E44" s="92"/>
      <c r="F44" s="78"/>
      <c r="G44" s="78"/>
      <c r="H44" s="78"/>
      <c r="I44" s="78"/>
      <c r="J44" s="78"/>
      <c r="K44" s="78"/>
      <c r="L44" s="96"/>
      <c r="M44" s="94">
        <f t="shared" si="1"/>
        <v>0</v>
      </c>
      <c r="N44" s="82"/>
      <c r="O44" s="82"/>
      <c r="P44" s="82"/>
      <c r="Q44" s="82"/>
      <c r="R44" s="82"/>
      <c r="S44" s="82"/>
      <c r="T44" s="82"/>
    </row>
    <row r="45" spans="1:20" ht="15.75" x14ac:dyDescent="0.25">
      <c r="B45" s="73">
        <v>2021</v>
      </c>
      <c r="C45" s="95" t="s">
        <v>62</v>
      </c>
      <c r="D45" s="78"/>
      <c r="E45" s="75"/>
      <c r="F45" s="78"/>
      <c r="G45" s="92"/>
      <c r="H45" s="92"/>
      <c r="I45" s="78"/>
      <c r="J45" s="78"/>
      <c r="K45" s="92"/>
      <c r="L45" s="92"/>
      <c r="M45" s="94">
        <f t="shared" si="1"/>
        <v>0</v>
      </c>
      <c r="N45" s="82"/>
      <c r="O45" s="82"/>
      <c r="P45" s="82"/>
      <c r="Q45" s="82"/>
      <c r="R45" s="82"/>
      <c r="S45" s="82"/>
      <c r="T45" s="82"/>
    </row>
    <row r="46" spans="1:20" ht="15.75" x14ac:dyDescent="0.25">
      <c r="B46" s="73">
        <v>2021</v>
      </c>
      <c r="C46" s="95" t="s">
        <v>63</v>
      </c>
      <c r="D46" s="97"/>
      <c r="E46" s="94"/>
      <c r="F46" s="98"/>
      <c r="G46" s="92"/>
      <c r="H46" s="84"/>
      <c r="I46" s="92"/>
      <c r="J46" s="92"/>
      <c r="K46" s="99"/>
      <c r="L46" s="99"/>
      <c r="M46" s="94">
        <f t="shared" si="1"/>
        <v>0</v>
      </c>
      <c r="N46" s="82"/>
      <c r="O46" s="82"/>
      <c r="P46" s="82"/>
      <c r="Q46" s="82"/>
      <c r="R46" s="82"/>
      <c r="S46" s="82"/>
      <c r="T46" s="82"/>
    </row>
    <row r="47" spans="1:20" ht="15.75" x14ac:dyDescent="0.25">
      <c r="B47" s="73">
        <v>2021</v>
      </c>
      <c r="C47" s="95" t="s">
        <v>64</v>
      </c>
      <c r="D47" s="100"/>
      <c r="E47" s="100"/>
      <c r="F47" s="92"/>
      <c r="G47" s="92"/>
      <c r="H47" s="92"/>
      <c r="I47" s="92"/>
      <c r="J47" s="92"/>
      <c r="K47" s="92"/>
      <c r="L47" s="92"/>
      <c r="M47" s="94">
        <f t="shared" si="1"/>
        <v>0</v>
      </c>
      <c r="N47" s="82"/>
      <c r="O47" s="82"/>
      <c r="P47" s="82"/>
      <c r="Q47" s="82"/>
      <c r="R47" s="82"/>
      <c r="S47" s="82"/>
      <c r="T47" s="82"/>
    </row>
    <row r="48" spans="1:20" ht="15.75" x14ac:dyDescent="0.25">
      <c r="B48" s="73">
        <v>2021</v>
      </c>
      <c r="C48" s="101" t="s">
        <v>65</v>
      </c>
      <c r="D48" s="76"/>
      <c r="E48" s="76"/>
      <c r="F48" s="92"/>
      <c r="G48" s="92"/>
      <c r="H48" s="92"/>
      <c r="I48" s="92"/>
      <c r="J48" s="92"/>
      <c r="K48" s="92"/>
      <c r="L48" s="92"/>
      <c r="M48" s="94">
        <f t="shared" si="1"/>
        <v>0</v>
      </c>
      <c r="N48" s="102"/>
      <c r="O48" s="82"/>
      <c r="P48" s="82"/>
      <c r="Q48" s="82"/>
      <c r="R48" s="82"/>
      <c r="S48" s="82"/>
      <c r="T48" s="82"/>
    </row>
    <row r="49" spans="2:20" s="47" customFormat="1" ht="26.25" customHeight="1" x14ac:dyDescent="0.25">
      <c r="B49" s="103" t="s">
        <v>66</v>
      </c>
      <c r="C49" s="104"/>
      <c r="D49" s="105">
        <f>SUM(D37:D48)</f>
        <v>0</v>
      </c>
      <c r="E49" s="105">
        <f t="shared" ref="E49:M49" si="2">SUM(E37:E48)</f>
        <v>6460643.8600000003</v>
      </c>
      <c r="F49" s="105">
        <f t="shared" si="2"/>
        <v>1800</v>
      </c>
      <c r="G49" s="105">
        <f t="shared" si="2"/>
        <v>1800</v>
      </c>
      <c r="H49" s="105">
        <f t="shared" si="2"/>
        <v>3600</v>
      </c>
      <c r="I49" s="105">
        <f>SUM(I37:I48)</f>
        <v>0</v>
      </c>
      <c r="J49" s="105">
        <f t="shared" si="2"/>
        <v>60000</v>
      </c>
      <c r="K49" s="105">
        <f>SUM(K37:K48)</f>
        <v>5237245.32</v>
      </c>
      <c r="L49" s="105">
        <f>SUM(L37:L48)</f>
        <v>2107.2199999999998</v>
      </c>
      <c r="M49" s="105">
        <f t="shared" si="2"/>
        <v>11767196.4</v>
      </c>
      <c r="O49" s="106"/>
    </row>
    <row r="50" spans="2:20" ht="15.75" x14ac:dyDescent="0.25">
      <c r="B50" s="107"/>
      <c r="C50" s="107"/>
      <c r="D50" s="108"/>
      <c r="E50" s="108"/>
      <c r="F50" s="108"/>
      <c r="G50" s="108"/>
      <c r="H50" s="108"/>
      <c r="I50" s="108"/>
      <c r="J50" s="108"/>
      <c r="K50" s="108"/>
      <c r="L50" s="109"/>
      <c r="M50" s="110"/>
      <c r="N50" s="47"/>
      <c r="O50" s="47"/>
      <c r="P50" s="47"/>
      <c r="Q50" s="47"/>
      <c r="R50" s="47"/>
      <c r="S50" s="47"/>
      <c r="T50" s="47"/>
    </row>
    <row r="51" spans="2:20" x14ac:dyDescent="0.25">
      <c r="D51" s="43"/>
      <c r="E51" s="111"/>
      <c r="F51" s="43"/>
      <c r="G51" s="43"/>
      <c r="I51" s="43"/>
      <c r="J51" s="43"/>
      <c r="K51" s="44"/>
      <c r="L51" s="43"/>
      <c r="M51" s="43"/>
    </row>
    <row r="52" spans="2:20" x14ac:dyDescent="0.25">
      <c r="D52" s="43"/>
      <c r="E52" s="43"/>
      <c r="F52" s="43"/>
      <c r="G52" s="43"/>
      <c r="I52" s="43"/>
      <c r="J52" s="43"/>
      <c r="K52" s="44"/>
      <c r="L52" s="43"/>
      <c r="M52" s="112"/>
    </row>
    <row r="53" spans="2:20" ht="30" x14ac:dyDescent="0.25">
      <c r="D53" s="43"/>
      <c r="E53" s="43"/>
      <c r="F53" s="43"/>
      <c r="G53" s="43"/>
      <c r="I53" s="43"/>
      <c r="J53" s="43"/>
      <c r="K53" s="113" t="s">
        <v>43</v>
      </c>
      <c r="L53" s="114" t="s">
        <v>67</v>
      </c>
      <c r="M53" s="43"/>
    </row>
    <row r="54" spans="2:20" x14ac:dyDescent="0.25">
      <c r="D54" s="43"/>
      <c r="E54" s="43"/>
      <c r="F54" s="43"/>
      <c r="G54" s="43"/>
      <c r="I54" s="43"/>
      <c r="J54" s="43"/>
      <c r="K54" s="115" t="s">
        <v>54</v>
      </c>
      <c r="L54" s="116">
        <f t="shared" ref="L54:L66" si="3">M37</f>
        <v>11767196.4</v>
      </c>
      <c r="M54" s="117">
        <f>(L54*100)/L66</f>
        <v>100</v>
      </c>
    </row>
    <row r="55" spans="2:20" x14ac:dyDescent="0.25">
      <c r="D55" s="43"/>
      <c r="E55" s="43"/>
      <c r="F55" s="43"/>
      <c r="G55" s="43"/>
      <c r="I55" s="43"/>
      <c r="J55" s="43"/>
      <c r="K55" s="115" t="s">
        <v>55</v>
      </c>
      <c r="L55" s="116">
        <f t="shared" si="3"/>
        <v>0</v>
      </c>
      <c r="M55" s="117">
        <f>(L55*100)/L66</f>
        <v>0</v>
      </c>
    </row>
    <row r="56" spans="2:20" x14ac:dyDescent="0.25">
      <c r="D56" s="43"/>
      <c r="E56" s="43"/>
      <c r="F56" s="43"/>
      <c r="G56" s="43"/>
      <c r="I56" s="43"/>
      <c r="J56" s="43"/>
      <c r="K56" s="115" t="s">
        <v>68</v>
      </c>
      <c r="L56" s="116">
        <f t="shared" si="3"/>
        <v>0</v>
      </c>
      <c r="M56" s="117">
        <f>(L56*100)/L66</f>
        <v>0</v>
      </c>
    </row>
    <row r="57" spans="2:20" x14ac:dyDescent="0.25">
      <c r="D57" s="43"/>
      <c r="E57" s="43"/>
      <c r="F57" s="43"/>
      <c r="G57" s="43"/>
      <c r="I57" s="43"/>
      <c r="J57" s="43"/>
      <c r="K57" s="115" t="s">
        <v>57</v>
      </c>
      <c r="L57" s="116">
        <f t="shared" si="3"/>
        <v>0</v>
      </c>
      <c r="M57" s="117">
        <f>(L57*100)/L66</f>
        <v>0</v>
      </c>
    </row>
    <row r="58" spans="2:20" x14ac:dyDescent="0.25">
      <c r="D58" s="43"/>
      <c r="E58" s="43"/>
      <c r="F58" s="43"/>
      <c r="G58" s="43"/>
      <c r="I58" s="43"/>
      <c r="J58" s="43"/>
      <c r="K58" s="115" t="s">
        <v>58</v>
      </c>
      <c r="L58" s="116">
        <f t="shared" si="3"/>
        <v>0</v>
      </c>
      <c r="M58" s="117">
        <f>(L58*100)/L66</f>
        <v>0</v>
      </c>
    </row>
    <row r="59" spans="2:20" x14ac:dyDescent="0.25">
      <c r="D59" s="43"/>
      <c r="E59" s="43"/>
      <c r="F59" s="43"/>
      <c r="G59" s="43"/>
      <c r="I59" s="43"/>
      <c r="J59" s="43"/>
      <c r="K59" s="115" t="s">
        <v>59</v>
      </c>
      <c r="L59" s="116">
        <f t="shared" si="3"/>
        <v>0</v>
      </c>
      <c r="M59" s="117">
        <f>(L59*100)/L66</f>
        <v>0</v>
      </c>
    </row>
    <row r="60" spans="2:20" x14ac:dyDescent="0.25">
      <c r="D60" s="43"/>
      <c r="E60" s="43"/>
      <c r="F60" s="43"/>
      <c r="G60" s="43"/>
      <c r="I60" s="43"/>
      <c r="J60" s="43"/>
      <c r="K60" s="115" t="s">
        <v>60</v>
      </c>
      <c r="L60" s="116">
        <f t="shared" si="3"/>
        <v>0</v>
      </c>
      <c r="M60" s="117">
        <f>(L60*100)/L66</f>
        <v>0</v>
      </c>
    </row>
    <row r="61" spans="2:20" x14ac:dyDescent="0.25">
      <c r="D61" s="43"/>
      <c r="E61" s="43"/>
      <c r="F61" s="43"/>
      <c r="G61" s="43"/>
      <c r="I61" s="43"/>
      <c r="J61" s="43"/>
      <c r="K61" s="115" t="s">
        <v>61</v>
      </c>
      <c r="L61" s="118">
        <f t="shared" si="3"/>
        <v>0</v>
      </c>
      <c r="M61" s="117">
        <f>(L61*100)/L66</f>
        <v>0</v>
      </c>
    </row>
    <row r="62" spans="2:20" x14ac:dyDescent="0.25">
      <c r="D62" s="43"/>
      <c r="E62" s="43"/>
      <c r="F62" s="43"/>
      <c r="G62" s="43"/>
      <c r="I62" s="43"/>
      <c r="J62" s="43"/>
      <c r="K62" s="115" t="s">
        <v>62</v>
      </c>
      <c r="L62" s="118">
        <f t="shared" si="3"/>
        <v>0</v>
      </c>
      <c r="M62" s="117">
        <f>(L62*100)/L66</f>
        <v>0</v>
      </c>
    </row>
    <row r="63" spans="2:20" x14ac:dyDescent="0.25">
      <c r="D63" s="43"/>
      <c r="E63" s="43"/>
      <c r="F63" s="43"/>
      <c r="G63" s="43"/>
      <c r="I63" s="43"/>
      <c r="J63" s="43"/>
      <c r="K63" s="115" t="s">
        <v>63</v>
      </c>
      <c r="L63" s="118">
        <f t="shared" si="3"/>
        <v>0</v>
      </c>
      <c r="M63" s="117">
        <f>(L63*100)/L66</f>
        <v>0</v>
      </c>
    </row>
    <row r="64" spans="2:20" x14ac:dyDescent="0.25">
      <c r="D64" s="43"/>
      <c r="E64" s="43"/>
      <c r="F64" s="43"/>
      <c r="G64" s="43"/>
      <c r="I64" s="43"/>
      <c r="J64" s="43"/>
      <c r="K64" s="115" t="s">
        <v>64</v>
      </c>
      <c r="L64" s="118">
        <f t="shared" si="3"/>
        <v>0</v>
      </c>
      <c r="M64" s="117">
        <f>(L64*100)/L66</f>
        <v>0</v>
      </c>
    </row>
    <row r="65" spans="4:18" x14ac:dyDescent="0.25">
      <c r="D65" s="43"/>
      <c r="E65" s="43"/>
      <c r="F65" s="43"/>
      <c r="G65" s="43"/>
      <c r="I65" s="43"/>
      <c r="J65" s="43"/>
      <c r="K65" s="115" t="s">
        <v>69</v>
      </c>
      <c r="L65" s="118">
        <f t="shared" si="3"/>
        <v>0</v>
      </c>
      <c r="M65" s="117">
        <f>(L65*100)/L66</f>
        <v>0</v>
      </c>
    </row>
    <row r="66" spans="4:18" x14ac:dyDescent="0.25">
      <c r="D66" s="43"/>
      <c r="E66" s="43"/>
      <c r="F66" s="43"/>
      <c r="G66" s="43"/>
      <c r="I66" s="43"/>
      <c r="J66" s="43"/>
      <c r="K66" s="115" t="s">
        <v>33</v>
      </c>
      <c r="L66" s="118">
        <f t="shared" si="3"/>
        <v>11767196.4</v>
      </c>
      <c r="M66" s="119">
        <f>SUM(M54:M65)</f>
        <v>100</v>
      </c>
    </row>
    <row r="67" spans="4:18" x14ac:dyDescent="0.25">
      <c r="D67" s="43"/>
      <c r="E67" s="43"/>
      <c r="F67" s="43"/>
      <c r="G67" s="43"/>
      <c r="I67" s="43"/>
      <c r="J67" s="43"/>
      <c r="K67" s="44"/>
      <c r="L67" s="43"/>
      <c r="M67" s="43"/>
    </row>
    <row r="68" spans="4:18" x14ac:dyDescent="0.25">
      <c r="D68" s="43"/>
      <c r="E68" s="43"/>
      <c r="F68" s="43"/>
      <c r="G68" s="43"/>
      <c r="I68" s="43"/>
      <c r="J68" s="43"/>
      <c r="K68" s="44"/>
      <c r="L68" s="43"/>
      <c r="M68" s="43"/>
    </row>
    <row r="69" spans="4:18" x14ac:dyDescent="0.25">
      <c r="D69" s="43"/>
      <c r="E69" s="43"/>
      <c r="F69" s="43"/>
      <c r="G69" s="43"/>
      <c r="I69" s="43"/>
      <c r="J69" s="43"/>
      <c r="K69" s="44"/>
      <c r="L69" s="43"/>
      <c r="M69" s="43"/>
    </row>
    <row r="70" spans="4:18" x14ac:dyDescent="0.25">
      <c r="D70" s="43"/>
      <c r="E70" s="43"/>
      <c r="F70" s="43"/>
      <c r="G70" s="43"/>
      <c r="I70" s="43"/>
      <c r="J70" s="43"/>
      <c r="K70" s="44"/>
      <c r="L70" s="43"/>
      <c r="M70" s="43"/>
    </row>
    <row r="71" spans="4:18" x14ac:dyDescent="0.25">
      <c r="D71" s="43"/>
      <c r="E71" s="43"/>
      <c r="F71" s="43"/>
      <c r="G71" s="43"/>
      <c r="I71" s="43"/>
      <c r="J71" s="43"/>
      <c r="K71" s="44"/>
      <c r="L71" s="43"/>
      <c r="M71" s="43"/>
    </row>
    <row r="72" spans="4:18" x14ac:dyDescent="0.25">
      <c r="D72" s="43"/>
      <c r="E72" s="43"/>
      <c r="F72" s="43"/>
      <c r="G72" s="43"/>
      <c r="I72" s="43"/>
      <c r="J72" s="43"/>
      <c r="K72" s="44"/>
      <c r="L72" s="43"/>
      <c r="M72" s="43"/>
    </row>
    <row r="73" spans="4:18" x14ac:dyDescent="0.25">
      <c r="D73" s="43"/>
      <c r="E73" s="43"/>
      <c r="F73" s="43"/>
      <c r="G73" s="43"/>
      <c r="I73" s="43"/>
      <c r="J73" s="43"/>
      <c r="K73" s="44"/>
      <c r="L73" s="43"/>
      <c r="M73" s="43"/>
    </row>
    <row r="74" spans="4:18" x14ac:dyDescent="0.25">
      <c r="D74" s="43"/>
      <c r="E74" s="43"/>
      <c r="F74" s="43"/>
      <c r="G74" s="43"/>
      <c r="I74" s="43"/>
      <c r="J74" s="43"/>
      <c r="K74" s="44"/>
      <c r="L74" s="43"/>
      <c r="M74" s="43"/>
    </row>
    <row r="75" spans="4:18" x14ac:dyDescent="0.25">
      <c r="D75" s="43"/>
      <c r="E75" s="43"/>
      <c r="F75" s="43"/>
      <c r="G75" s="43"/>
      <c r="I75" s="43"/>
      <c r="J75" s="43"/>
      <c r="K75" s="44"/>
      <c r="L75" s="43"/>
      <c r="M75" s="43"/>
      <c r="R75" s="120"/>
    </row>
    <row r="76" spans="4:18" x14ac:dyDescent="0.25">
      <c r="D76" s="43"/>
      <c r="E76" s="43"/>
      <c r="F76" s="43"/>
      <c r="G76" s="43"/>
      <c r="I76" s="43"/>
      <c r="J76" s="43"/>
      <c r="K76" s="44"/>
      <c r="L76" s="43"/>
      <c r="M76" s="43"/>
    </row>
    <row r="77" spans="4:18" x14ac:dyDescent="0.25">
      <c r="D77" s="43"/>
      <c r="E77" s="43"/>
      <c r="F77" s="43"/>
      <c r="G77" s="43"/>
      <c r="I77" s="43"/>
      <c r="J77" s="43"/>
      <c r="K77" s="44"/>
      <c r="L77" s="43"/>
      <c r="M77" s="43"/>
      <c r="Q77" s="121"/>
    </row>
  </sheetData>
  <mergeCells count="5">
    <mergeCell ref="A2:M2"/>
    <mergeCell ref="A4:I4"/>
    <mergeCell ref="A5:I5"/>
    <mergeCell ref="A35:M35"/>
    <mergeCell ref="B49:C4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Enero DGH</vt:lpstr>
      <vt:lpstr>Enero DGM</vt:lpstr>
      <vt:lpstr>'Enero DGH'!Área_de_impresión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Leslie Rossi</dc:creator>
  <cp:lastModifiedBy>Carlos Manoel Álvarez Morales</cp:lastModifiedBy>
  <dcterms:created xsi:type="dcterms:W3CDTF">2021-03-26T18:12:59Z</dcterms:created>
  <dcterms:modified xsi:type="dcterms:W3CDTF">2021-03-29T20:31:19Z</dcterms:modified>
</cp:coreProperties>
</file>