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nicacion03\Desktop\Descargas\"/>
    </mc:Choice>
  </mc:AlternateContent>
  <xr:revisionPtr revIDLastSave="0" documentId="13_ncr:1_{8FDA99AD-86D3-4FDD-BF5C-55365D0BACEE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REGALIAS" sheetId="14" r:id="rId1"/>
    <sheet name="Mayo" sheetId="15" r:id="rId2"/>
  </sheets>
  <calcPr calcId="191029"/>
</workbook>
</file>

<file path=xl/calcChain.xml><?xml version="1.0" encoding="utf-8"?>
<calcChain xmlns="http://schemas.openxmlformats.org/spreadsheetml/2006/main">
  <c r="G19" i="15" l="1"/>
  <c r="F19" i="15"/>
  <c r="E19" i="15"/>
  <c r="D18" i="15"/>
  <c r="D19" i="15" s="1"/>
  <c r="H15" i="15"/>
  <c r="H13" i="15"/>
  <c r="H17" i="15" l="1"/>
  <c r="H19" i="15" s="1"/>
  <c r="L17" i="14"/>
  <c r="M17" i="14"/>
  <c r="N9" i="14"/>
  <c r="F17" i="14" l="1"/>
  <c r="N16" i="14" l="1"/>
  <c r="N15" i="14" l="1"/>
  <c r="N14" i="14" l="1"/>
  <c r="N13" i="14" l="1"/>
  <c r="N12" i="14" l="1"/>
  <c r="N11" i="14" l="1"/>
  <c r="M33" i="14" l="1"/>
  <c r="M32" i="14"/>
  <c r="M31" i="14"/>
  <c r="M30" i="14"/>
  <c r="M29" i="14"/>
  <c r="M28" i="14"/>
  <c r="K17" i="14"/>
  <c r="J17" i="14"/>
  <c r="I17" i="14"/>
  <c r="H17" i="14"/>
  <c r="G17" i="14"/>
  <c r="E17" i="14"/>
  <c r="D17" i="14"/>
  <c r="N10" i="14"/>
  <c r="M27" i="14" s="1"/>
  <c r="N8" i="14"/>
  <c r="M25" i="14" s="1"/>
  <c r="N7" i="14"/>
  <c r="M24" i="14" s="1"/>
  <c r="N6" i="14"/>
  <c r="M23" i="14" s="1"/>
  <c r="N5" i="14"/>
  <c r="M26" i="14" l="1"/>
  <c r="N17" i="14"/>
  <c r="M34" i="14" s="1"/>
  <c r="N25" i="14" s="1"/>
  <c r="M22" i="14"/>
  <c r="N27" i="14" l="1"/>
  <c r="N30" i="14"/>
  <c r="N31" i="14"/>
  <c r="N33" i="14"/>
  <c r="N22" i="14"/>
  <c r="N24" i="14"/>
  <c r="N23" i="14"/>
  <c r="N28" i="14"/>
  <c r="N26" i="14"/>
  <c r="N32" i="14"/>
  <c r="N29" i="14"/>
  <c r="N34" i="14" l="1"/>
</calcChain>
</file>

<file path=xl/sharedStrings.xml><?xml version="1.0" encoding="utf-8"?>
<sst xmlns="http://schemas.openxmlformats.org/spreadsheetml/2006/main" count="71" uniqueCount="55">
  <si>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</si>
  <si>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</si>
  <si>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</si>
  <si>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</si>
  <si>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</si>
  <si>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</si>
  <si>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</si>
  <si>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</si>
  <si>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</si>
  <si>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</si>
  <si>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</si>
  <si>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</si>
  <si>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</si>
  <si>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MARZO </t>
  </si>
  <si>
    <t>TOTAL</t>
  </si>
  <si>
    <t>MES</t>
  </si>
  <si>
    <t>Multa Extenporaneo</t>
  </si>
  <si>
    <t>Multa Incompleto</t>
  </si>
  <si>
    <t>Multa Omision</t>
  </si>
  <si>
    <t>Multa Otros</t>
  </si>
  <si>
    <t>Multa Ilegal</t>
  </si>
  <si>
    <t>Regalias al Estado</t>
  </si>
  <si>
    <t>Intereses al Estado</t>
  </si>
  <si>
    <t>Canon Otorgamiento</t>
  </si>
  <si>
    <t>TOTAL MENSUAL 2018 QUETZALES</t>
  </si>
  <si>
    <t xml:space="preserve">DICIEMBRE </t>
  </si>
  <si>
    <t xml:space="preserve">        TOTAL                    </t>
  </si>
  <si>
    <t>Canon Superficie</t>
  </si>
  <si>
    <t>REGALIAS AL ESTADO Y OTROS INGRESOS  MENSUALES  AÑO   2021</t>
  </si>
  <si>
    <t xml:space="preserve">Solictud Credencial de exportacion </t>
  </si>
  <si>
    <t>Total Recaudado en Quetzales</t>
  </si>
  <si>
    <t>INGRESOS PERCIBIDOS AL ESTADO POR LA PRODUCCIÓN NACIONAL PETROLERA DEL MES DE MAYO DE 2021</t>
  </si>
  <si>
    <t>Compañía Operadora</t>
  </si>
  <si>
    <t>Número de Contrato</t>
  </si>
  <si>
    <t>FONPETROL</t>
  </si>
  <si>
    <t>FONDOS PRIVATIVOS</t>
  </si>
  <si>
    <t>Total
(US$)</t>
  </si>
  <si>
    <t>Regalías
(US$)</t>
  </si>
  <si>
    <t>Participación Estatal en la Producción
(US$)</t>
  </si>
  <si>
    <t>US$ 0.05 por barril transportado</t>
  </si>
  <si>
    <t>Tasa Administrativa de US$ 0.20 por barril transportado</t>
  </si>
  <si>
    <t xml:space="preserve"> Perenco Guatemala Limited</t>
  </si>
  <si>
    <t>2-85</t>
  </si>
  <si>
    <t>63-A2 No. 065474</t>
  </si>
  <si>
    <t>63-A2 No. 065473</t>
  </si>
  <si>
    <t>NA</t>
  </si>
  <si>
    <t>1-19</t>
  </si>
  <si>
    <t>63-A2 No. 065472</t>
  </si>
  <si>
    <t>63-A2 No. 065469</t>
  </si>
  <si>
    <t>City Peten S. de R.L.</t>
  </si>
  <si>
    <t>1-2006</t>
  </si>
  <si>
    <t>63-A2 No. 065497, 065498, 065515, 065541, 065542, 065543</t>
  </si>
  <si>
    <r>
      <t xml:space="preserve">NA/ </t>
    </r>
    <r>
      <rPr>
        <sz val="12"/>
        <color theme="3"/>
        <rFont val="Titillium"/>
        <family val="3"/>
      </rPr>
      <t>No aplica</t>
    </r>
  </si>
  <si>
    <t>* Ingresos corresponden a la liquidación provisional de regalía y participación estatal del mes de marzo de 2021.</t>
  </si>
  <si>
    <t>** Ingresos corresponden a la liquidación provisional de regalía de los meses de marzo y abril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</si>
</sst>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\ &quot;€&quot;_-;\-* #,##0.00\ &quot;€&quot;_-;_-* &quot;-&quot;??\ &quot;€&quot;_-;_-@_-"/>
    <numFmt numFmtId="166" formatCode="&quot;Q&quot;#,##0.00"/>
    <numFmt numFmtId="167" formatCode="_-&quot;$&quot;* #,##0.00_-;\-&quot;$&quot;* #,##0.00_-;_-&quot;$&quot;* &quot;-&quot;??_-;_-@_-"/>
    <numFmt numFmtId="168" formatCode="_-[$€]* #,##0.00_-;\-[$€]* #,##0.00_-;_-[$€]* &quot;-&quot;??_-;_-@_-"/>
    <numFmt numFmtId="169" formatCode="_([$€-2]* #,##0.00_);_([$€-2]* \(#,##0.00\);_([$€-2]* &quot;-&quot;??_)"/>
    <numFmt numFmtId="170" formatCode="[$$-340A]\ #,##0.00"/>
    <numFmt numFmtId="171" formatCode="[$$-300A]\ 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Consolas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26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BF3DB"/>
      <name val="Calibri"/>
      <family val="2"/>
      <scheme val="minor"/>
    </font>
    <font>
      <sz val="11"/>
      <color theme="1"/>
      <name val="Titillium"/>
      <family val="3"/>
    </font>
    <font>
      <b/>
      <sz val="16"/>
      <color theme="0"/>
      <name val="Titillium"/>
      <family val="3"/>
    </font>
    <font>
      <b/>
      <sz val="20"/>
      <color rgb="FF663300"/>
      <name val="Titillium"/>
      <family val="3"/>
    </font>
    <font>
      <b/>
      <sz val="12"/>
      <color theme="3"/>
      <name val="Titillium"/>
      <family val="3"/>
    </font>
    <font>
      <sz val="12"/>
      <name val="Titillium"/>
      <family val="3"/>
    </font>
    <font>
      <sz val="10"/>
      <name val="Titillium"/>
      <family val="3"/>
    </font>
    <font>
      <b/>
      <i/>
      <sz val="10"/>
      <name val="Titillium"/>
      <family val="3"/>
    </font>
    <font>
      <sz val="9"/>
      <name val="Titillium"/>
      <family val="3"/>
    </font>
    <font>
      <b/>
      <i/>
      <sz val="12"/>
      <color theme="3"/>
      <name val="Titillium"/>
      <family val="3"/>
    </font>
    <font>
      <sz val="12"/>
      <color theme="3"/>
      <name val="Titillium"/>
      <family val="3"/>
    </font>
    <font>
      <b/>
      <i/>
      <sz val="12"/>
      <color rgb="FF024ECA"/>
      <name val="Titillium"/>
      <family val="3"/>
    </font>
    <font>
      <sz val="12"/>
      <color rgb="FF024ECA"/>
      <name val="Titillium"/>
      <family val="3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AF6DC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EFCF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2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</cellStyleXfs>
  <cellXfs count="92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/>
    <xf numFmtId="16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6" fillId="2" borderId="0" xfId="0" applyFont="1" applyFill="1"/>
    <xf numFmtId="4" fontId="0" fillId="0" borderId="0" xfId="0" applyNumberFormat="1" applyAlignment="1">
      <alignment horizontal="center"/>
    </xf>
    <xf numFmtId="0" fontId="7" fillId="3" borderId="1" xfId="18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5" fillId="4" borderId="1" xfId="17" applyFont="1" applyFill="1" applyBorder="1" applyAlignment="1">
      <alignment wrapText="1"/>
    </xf>
    <xf numFmtId="39" fontId="0" fillId="4" borderId="1" xfId="0" applyNumberForma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0" borderId="0" xfId="0" applyFill="1"/>
    <xf numFmtId="0" fontId="9" fillId="0" borderId="0" xfId="0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center" readingOrder="1"/>
    </xf>
    <xf numFmtId="4" fontId="11" fillId="0" borderId="0" xfId="15" applyNumberFormat="1" applyFont="1" applyFill="1" applyBorder="1" applyAlignment="1" applyProtection="1">
      <alignment horizontal="right"/>
      <protection locked="0"/>
    </xf>
    <xf numFmtId="0" fontId="0" fillId="0" borderId="0" xfId="0" applyAlignment="1"/>
    <xf numFmtId="0" fontId="0" fillId="0" borderId="0" xfId="0" applyAlignment="1">
      <alignment horizontal="center"/>
    </xf>
    <xf numFmtId="166" fontId="0" fillId="0" borderId="0" xfId="0" applyNumberFormat="1" applyBorder="1" applyAlignment="1"/>
    <xf numFmtId="9" fontId="0" fillId="0" borderId="0" xfId="0" applyNumberFormat="1"/>
    <xf numFmtId="9" fontId="13" fillId="0" borderId="0" xfId="0" applyNumberFormat="1" applyFont="1"/>
    <xf numFmtId="0" fontId="12" fillId="6" borderId="1" xfId="0" applyFont="1" applyFill="1" applyBorder="1" applyAlignment="1">
      <alignment horizontal="center" vertical="center"/>
    </xf>
    <xf numFmtId="0" fontId="15" fillId="6" borderId="2" xfId="17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vertical="center" wrapText="1"/>
    </xf>
    <xf numFmtId="4" fontId="10" fillId="6" borderId="1" xfId="0" applyNumberFormat="1" applyFont="1" applyFill="1" applyBorder="1" applyAlignment="1">
      <alignment wrapText="1"/>
    </xf>
    <xf numFmtId="2" fontId="10" fillId="6" borderId="1" xfId="0" applyNumberFormat="1" applyFont="1" applyFill="1" applyBorder="1" applyAlignment="1">
      <alignment wrapText="1"/>
    </xf>
    <xf numFmtId="164" fontId="10" fillId="6" borderId="1" xfId="1" applyFont="1" applyFill="1" applyBorder="1" applyAlignment="1">
      <alignment wrapText="1"/>
    </xf>
    <xf numFmtId="4" fontId="16" fillId="6" borderId="2" xfId="18" applyNumberFormat="1" applyFont="1" applyFill="1" applyBorder="1" applyAlignment="1">
      <alignment wrapText="1"/>
    </xf>
    <xf numFmtId="164" fontId="10" fillId="6" borderId="1" xfId="0" applyNumberFormat="1" applyFont="1" applyFill="1" applyBorder="1" applyAlignment="1">
      <alignment wrapText="1"/>
    </xf>
    <xf numFmtId="4" fontId="10" fillId="6" borderId="1" xfId="0" applyNumberFormat="1" applyFont="1" applyFill="1" applyBorder="1" applyAlignment="1"/>
    <xf numFmtId="164" fontId="10" fillId="6" borderId="1" xfId="1" applyNumberFormat="1" applyFont="1" applyFill="1" applyBorder="1" applyAlignment="1">
      <alignment wrapText="1"/>
    </xf>
    <xf numFmtId="164" fontId="10" fillId="6" borderId="0" xfId="1" applyFont="1" applyFill="1"/>
    <xf numFmtId="17" fontId="15" fillId="6" borderId="2" xfId="17" applyNumberFormat="1" applyFont="1" applyFill="1" applyBorder="1" applyAlignment="1">
      <alignment horizontal="center" vertical="center" wrapText="1"/>
    </xf>
    <xf numFmtId="164" fontId="10" fillId="6" borderId="1" xfId="1" applyNumberFormat="1" applyFont="1" applyFill="1" applyBorder="1" applyAlignment="1">
      <alignment vertical="center" wrapText="1"/>
    </xf>
    <xf numFmtId="164" fontId="10" fillId="6" borderId="1" xfId="1" applyFont="1" applyFill="1" applyBorder="1" applyAlignment="1">
      <alignment vertical="center" wrapText="1"/>
    </xf>
    <xf numFmtId="164" fontId="17" fillId="6" borderId="1" xfId="1" applyFont="1" applyFill="1" applyBorder="1" applyAlignment="1">
      <alignment wrapText="1"/>
    </xf>
    <xf numFmtId="4" fontId="10" fillId="6" borderId="1" xfId="0" applyNumberFormat="1" applyFont="1" applyFill="1" applyBorder="1" applyAlignment="1" applyProtection="1">
      <alignment vertical="center" wrapText="1"/>
    </xf>
    <xf numFmtId="4" fontId="10" fillId="6" borderId="1" xfId="0" applyNumberFormat="1" applyFont="1" applyFill="1" applyBorder="1"/>
    <xf numFmtId="164" fontId="10" fillId="6" borderId="1" xfId="1" applyFont="1" applyFill="1" applyBorder="1" applyAlignment="1">
      <alignment horizontal="center" vertical="center" wrapText="1"/>
    </xf>
    <xf numFmtId="164" fontId="10" fillId="6" borderId="1" xfId="1" applyFont="1" applyFill="1" applyBorder="1"/>
    <xf numFmtId="4" fontId="10" fillId="6" borderId="1" xfId="0" applyNumberFormat="1" applyFont="1" applyFill="1" applyBorder="1" applyAlignment="1">
      <alignment horizontal="right"/>
    </xf>
    <xf numFmtId="14" fontId="15" fillId="6" borderId="2" xfId="18" applyNumberFormat="1" applyFont="1" applyFill="1" applyBorder="1" applyAlignment="1">
      <alignment horizontal="center" vertical="center" wrapText="1"/>
    </xf>
    <xf numFmtId="164" fontId="17" fillId="6" borderId="2" xfId="1" applyFont="1" applyFill="1" applyBorder="1" applyAlignment="1">
      <alignment wrapText="1"/>
    </xf>
    <xf numFmtId="4" fontId="17" fillId="6" borderId="1" xfId="0" applyNumberFormat="1" applyFont="1" applyFill="1" applyBorder="1" applyAlignment="1">
      <alignment horizontal="right" wrapText="1"/>
    </xf>
    <xf numFmtId="164" fontId="10" fillId="6" borderId="4" xfId="1" applyFont="1" applyFill="1" applyBorder="1" applyAlignment="1">
      <alignment horizontal="center" wrapText="1"/>
    </xf>
    <xf numFmtId="164" fontId="10" fillId="6" borderId="1" xfId="1" applyFont="1" applyFill="1" applyBorder="1" applyAlignment="1">
      <alignment horizontal="right"/>
    </xf>
    <xf numFmtId="4" fontId="17" fillId="6" borderId="1" xfId="0" applyNumberFormat="1" applyFont="1" applyFill="1" applyBorder="1" applyAlignment="1">
      <alignment wrapText="1"/>
    </xf>
    <xf numFmtId="14" fontId="12" fillId="6" borderId="2" xfId="18" applyNumberFormat="1" applyFont="1" applyFill="1" applyBorder="1" applyAlignment="1">
      <alignment horizontal="center" vertical="center" wrapText="1"/>
    </xf>
    <xf numFmtId="0" fontId="14" fillId="5" borderId="1" xfId="18" applyFont="1" applyFill="1" applyBorder="1" applyAlignment="1">
      <alignment horizontal="center" wrapText="1"/>
    </xf>
    <xf numFmtId="4" fontId="14" fillId="5" borderId="4" xfId="18" applyNumberFormat="1" applyFont="1" applyFill="1" applyBorder="1" applyAlignment="1">
      <alignment horizontal="center" wrapText="1"/>
    </xf>
    <xf numFmtId="0" fontId="14" fillId="5" borderId="4" xfId="18" applyFont="1" applyFill="1" applyBorder="1" applyAlignment="1">
      <alignment horizontal="center" wrapText="1"/>
    </xf>
    <xf numFmtId="4" fontId="18" fillId="5" borderId="1" xfId="0" applyNumberFormat="1" applyFont="1" applyFill="1" applyBorder="1" applyAlignment="1">
      <alignment horizontal="right"/>
    </xf>
    <xf numFmtId="164" fontId="1" fillId="6" borderId="1" xfId="1" applyFont="1" applyFill="1" applyBorder="1"/>
    <xf numFmtId="164" fontId="0" fillId="0" borderId="0" xfId="1" applyFont="1" applyFill="1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1" applyFont="1"/>
    <xf numFmtId="164" fontId="0" fillId="6" borderId="1" xfId="0" applyNumberFormat="1" applyFont="1" applyFill="1" applyBorder="1"/>
    <xf numFmtId="0" fontId="19" fillId="0" borderId="0" xfId="0" applyFont="1"/>
    <xf numFmtId="0" fontId="21" fillId="8" borderId="0" xfId="11" applyFont="1" applyFill="1" applyAlignment="1">
      <alignment horizontal="center" vertical="center" wrapText="1"/>
    </xf>
    <xf numFmtId="0" fontId="22" fillId="9" borderId="1" xfId="11" applyFont="1" applyFill="1" applyBorder="1" applyAlignment="1">
      <alignment horizontal="center" vertical="center" wrapText="1"/>
    </xf>
    <xf numFmtId="0" fontId="22" fillId="10" borderId="1" xfId="11" applyFont="1" applyFill="1" applyBorder="1" applyAlignment="1">
      <alignment horizontal="center" vertical="center" wrapText="1"/>
    </xf>
    <xf numFmtId="0" fontId="22" fillId="10" borderId="4" xfId="11" applyFont="1" applyFill="1" applyBorder="1" applyAlignment="1">
      <alignment horizontal="center" vertical="center" wrapText="1"/>
    </xf>
    <xf numFmtId="17" fontId="24" fillId="0" borderId="1" xfId="11" quotePrefix="1" applyNumberFormat="1" applyFont="1" applyFill="1" applyBorder="1" applyAlignment="1">
      <alignment horizontal="center" vertical="center" wrapText="1"/>
    </xf>
    <xf numFmtId="171" fontId="23" fillId="0" borderId="1" xfId="11" quotePrefix="1" applyNumberFormat="1" applyFont="1" applyFill="1" applyBorder="1" applyAlignment="1">
      <alignment horizontal="center" vertical="center" wrapText="1"/>
    </xf>
    <xf numFmtId="171" fontId="23" fillId="0" borderId="4" xfId="11" quotePrefix="1" applyNumberFormat="1" applyFont="1" applyFill="1" applyBorder="1" applyAlignment="1">
      <alignment horizontal="center" vertical="center" wrapText="1"/>
    </xf>
    <xf numFmtId="17" fontId="26" fillId="0" borderId="1" xfId="11" quotePrefix="1" applyNumberFormat="1" applyFont="1" applyFill="1" applyBorder="1" applyAlignment="1">
      <alignment horizontal="center" vertical="center" wrapText="1"/>
    </xf>
    <xf numFmtId="171" fontId="22" fillId="9" borderId="1" xfId="11" quotePrefix="1" applyNumberFormat="1" applyFont="1" applyFill="1" applyBorder="1" applyAlignment="1">
      <alignment horizontal="center" vertical="center" wrapText="1"/>
    </xf>
    <xf numFmtId="170" fontId="22" fillId="9" borderId="1" xfId="11" quotePrefix="1" applyNumberFormat="1" applyFont="1" applyFill="1" applyBorder="1" applyAlignment="1">
      <alignment horizontal="center" vertical="center" wrapText="1"/>
    </xf>
    <xf numFmtId="170" fontId="27" fillId="0" borderId="0" xfId="11" applyNumberFormat="1" applyFont="1" applyFill="1" applyBorder="1" applyAlignment="1">
      <alignment vertical="center" wrapText="1"/>
    </xf>
    <xf numFmtId="170" fontId="29" fillId="0" borderId="0" xfId="11" applyNumberFormat="1" applyFont="1" applyFill="1" applyBorder="1" applyAlignment="1">
      <alignment vertical="center" wrapText="1"/>
    </xf>
    <xf numFmtId="170" fontId="30" fillId="0" borderId="0" xfId="11" applyNumberFormat="1" applyFont="1" applyFill="1" applyBorder="1" applyAlignment="1">
      <alignment vertical="center" wrapText="1"/>
    </xf>
    <xf numFmtId="0" fontId="18" fillId="5" borderId="2" xfId="0" applyFont="1" applyFill="1" applyBorder="1" applyAlignment="1">
      <alignment horizontal="center"/>
    </xf>
    <xf numFmtId="0" fontId="18" fillId="5" borderId="3" xfId="0" applyFont="1" applyFill="1" applyBorder="1" applyAlignment="1">
      <alignment horizontal="center"/>
    </xf>
    <xf numFmtId="0" fontId="8" fillId="5" borderId="0" xfId="0" applyFont="1" applyFill="1" applyAlignment="1">
      <alignment horizontal="center" vertical="center"/>
    </xf>
    <xf numFmtId="17" fontId="22" fillId="9" borderId="1" xfId="11" applyNumberFormat="1" applyFont="1" applyFill="1" applyBorder="1" applyAlignment="1">
      <alignment horizontal="center" vertical="center" wrapText="1"/>
    </xf>
    <xf numFmtId="170" fontId="28" fillId="0" borderId="0" xfId="11" applyNumberFormat="1" applyFont="1" applyFill="1" applyBorder="1" applyAlignment="1">
      <alignment horizontal="left" vertical="center" wrapText="1"/>
    </xf>
    <xf numFmtId="0" fontId="23" fillId="0" borderId="1" xfId="11" applyFont="1" applyFill="1" applyBorder="1" applyAlignment="1">
      <alignment horizontal="center" vertical="center" wrapText="1"/>
    </xf>
    <xf numFmtId="17" fontId="23" fillId="0" borderId="4" xfId="11" quotePrefix="1" applyNumberFormat="1" applyFont="1" applyFill="1" applyBorder="1" applyAlignment="1">
      <alignment horizontal="center" vertical="center" wrapText="1"/>
    </xf>
    <xf numFmtId="17" fontId="23" fillId="0" borderId="9" xfId="11" quotePrefix="1" applyNumberFormat="1" applyFont="1" applyFill="1" applyBorder="1" applyAlignment="1">
      <alignment horizontal="center" vertical="center" wrapText="1"/>
    </xf>
    <xf numFmtId="170" fontId="25" fillId="0" borderId="5" xfId="11" applyNumberFormat="1" applyFont="1" applyFill="1" applyBorder="1" applyAlignment="1">
      <alignment horizontal="center" vertical="center" wrapText="1"/>
    </xf>
    <xf numFmtId="170" fontId="25" fillId="0" borderId="6" xfId="11" applyNumberFormat="1" applyFont="1" applyFill="1" applyBorder="1" applyAlignment="1">
      <alignment horizontal="center" vertical="center" wrapText="1"/>
    </xf>
    <xf numFmtId="170" fontId="25" fillId="0" borderId="7" xfId="11" applyNumberFormat="1" applyFont="1" applyFill="1" applyBorder="1" applyAlignment="1">
      <alignment horizontal="center" vertical="center" wrapText="1"/>
    </xf>
    <xf numFmtId="170" fontId="25" fillId="0" borderId="8" xfId="11" applyNumberFormat="1" applyFont="1" applyFill="1" applyBorder="1" applyAlignment="1">
      <alignment horizontal="center" vertical="center" wrapText="1"/>
    </xf>
    <xf numFmtId="170" fontId="23" fillId="0" borderId="1" xfId="11" quotePrefix="1" applyNumberFormat="1" applyFont="1" applyFill="1" applyBorder="1" applyAlignment="1">
      <alignment horizontal="center" vertical="center" wrapText="1"/>
    </xf>
    <xf numFmtId="17" fontId="23" fillId="0" borderId="1" xfId="11" quotePrefix="1" applyNumberFormat="1" applyFont="1" applyFill="1" applyBorder="1" applyAlignment="1">
      <alignment horizontal="center" vertical="center" wrapText="1"/>
    </xf>
    <xf numFmtId="170" fontId="23" fillId="0" borderId="4" xfId="11" quotePrefix="1" applyNumberFormat="1" applyFont="1" applyFill="1" applyBorder="1" applyAlignment="1">
      <alignment horizontal="center" vertical="center" wrapText="1"/>
    </xf>
    <xf numFmtId="170" fontId="23" fillId="0" borderId="9" xfId="11" quotePrefix="1" applyNumberFormat="1" applyFont="1" applyFill="1" applyBorder="1" applyAlignment="1">
      <alignment horizontal="center" vertical="center" wrapText="1"/>
    </xf>
    <xf numFmtId="0" fontId="20" fillId="7" borderId="1" xfId="11" applyFont="1" applyFill="1" applyBorder="1" applyAlignment="1">
      <alignment horizontal="center" vertical="center" wrapText="1"/>
    </xf>
    <xf numFmtId="0" fontId="22" fillId="9" borderId="1" xfId="11" applyFont="1" applyFill="1" applyBorder="1" applyAlignment="1">
      <alignment horizontal="center" vertical="center" wrapText="1"/>
    </xf>
  </cellXfs>
  <cellStyles count="19">
    <cellStyle name="Euro" xfId="5" xr:uid="{00000000-0005-0000-0000-000001000000}"/>
    <cellStyle name="Euro 2" xfId="6" xr:uid="{00000000-0005-0000-0000-000002000000}"/>
    <cellStyle name="Euro 3" xfId="14" xr:uid="{00000000-0005-0000-0000-000003000000}"/>
    <cellStyle name="Millares" xfId="1" builtinId="3"/>
    <cellStyle name="Millares 2" xfId="7" xr:uid="{00000000-0005-0000-0000-000005000000}"/>
    <cellStyle name="Millares 2 2" xfId="12" xr:uid="{00000000-0005-0000-0000-000006000000}"/>
    <cellStyle name="Millares 3" xfId="13" xr:uid="{00000000-0005-0000-0000-000007000000}"/>
    <cellStyle name="Millares 4" xfId="15" xr:uid="{00000000-0005-0000-0000-000008000000}"/>
    <cellStyle name="Moneda 2" xfId="2" xr:uid="{00000000-0005-0000-0000-00000A000000}"/>
    <cellStyle name="Moneda 2 2" xfId="4" xr:uid="{00000000-0005-0000-0000-00000B000000}"/>
    <cellStyle name="Moneda 3" xfId="8" xr:uid="{00000000-0005-0000-0000-00000C000000}"/>
    <cellStyle name="Normal" xfId="0" builtinId="0"/>
    <cellStyle name="Normal 10" xfId="16" xr:uid="{00000000-0005-0000-0000-00000E000000}"/>
    <cellStyle name="Normal 2" xfId="3" xr:uid="{00000000-0005-0000-0000-00000F000000}"/>
    <cellStyle name="Normal 2 2" xfId="11" xr:uid="{00000000-0005-0000-0000-000010000000}"/>
    <cellStyle name="Normal 3" xfId="9" xr:uid="{00000000-0005-0000-0000-000011000000}"/>
    <cellStyle name="Normal 4" xfId="10" xr:uid="{00000000-0005-0000-0000-000012000000}"/>
    <cellStyle name="Normal_2016" xfId="17" xr:uid="{00000000-0005-0000-0000-000013000000}"/>
    <cellStyle name="Normal_Hoja1" xfId="18" xr:uid="{00000000-0005-0000-0000-000014000000}"/>
  </cellStyles>
  <dxfs count="0"/>
  <tableStyles count="0" defaultTableStyle="TableStyleMedium2" defaultPivotStyle="PivotStyleLight16"/>
  <colors>
    <mruColors>
      <color rgb="FFFEFCF8"/>
      <color rgb="FFFFCC00"/>
      <color rgb="FFF1D483"/>
      <color rgb="FFFDFBE3"/>
      <color rgb="FFFEF5DA"/>
      <color rgb="FFFBF3DB"/>
      <color rgb="FFFAF6DC"/>
      <color rgb="FFFFCC99"/>
      <color rgb="FF3027E7"/>
      <color rgb="FFA11B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REGALIAS AL ESTADO Y OTROS INGRESOS  MENSUALES   AÑO 2021</a:t>
            </a:r>
          </a:p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(Millones de Quetzales)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 w="12700"/>
        </a:sp3d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 w="12700"/>
        </a:sp3d>
      </c:spPr>
    </c:backWall>
    <c:plotArea>
      <c:layout>
        <c:manualLayout>
          <c:layoutTarget val="inner"/>
          <c:xMode val="edge"/>
          <c:yMode val="edge"/>
          <c:x val="8.919263931775992E-2"/>
          <c:y val="0.14677379592049147"/>
          <c:w val="0.89912574254095967"/>
          <c:h val="0.3502805194596569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REGALIAS!$D$4:$N$4</c:f>
              <c:strCache>
                <c:ptCount val="11"/>
                <c:pt idx="0">
                  <c:v>Canon Otorgamiento</c:v>
                </c:pt>
                <c:pt idx="1">
                  <c:v>Canon Superficie</c:v>
                </c:pt>
                <c:pt idx="2">
                  <c:v>Solictud Credencial de exportacion </c:v>
                </c:pt>
                <c:pt idx="3">
                  <c:v>Multa Extenporaneo</c:v>
                </c:pt>
                <c:pt idx="4">
                  <c:v>Multa Incompleto</c:v>
                </c:pt>
                <c:pt idx="5">
                  <c:v>Multa Omision</c:v>
                </c:pt>
                <c:pt idx="6">
                  <c:v>Multa Otros</c:v>
                </c:pt>
                <c:pt idx="7">
                  <c:v>Multa Ilegal</c:v>
                </c:pt>
                <c:pt idx="8">
                  <c:v>Regalias al Estado</c:v>
                </c:pt>
                <c:pt idx="9">
                  <c:v>Intereses al Estado</c:v>
                </c:pt>
                <c:pt idx="10">
                  <c:v>Total Recaudado en Quetzales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9"/>
            <c:invertIfNegative val="0"/>
            <c:bubble3D val="0"/>
            <c:spPr>
              <a:solidFill>
                <a:srgbClr val="FFCC00"/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FCA-413D-92EB-50901310F2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(REGALIAS!$D$4:$N$4,REGALIAS!$D$17:$N$17)</c:f>
              <c:strCache>
                <c:ptCount val="22"/>
                <c:pt idx="0">
                  <c:v>Canon Otorgamiento</c:v>
                </c:pt>
                <c:pt idx="1">
                  <c:v>Canon Superficie</c:v>
                </c:pt>
                <c:pt idx="2">
                  <c:v>Solictud Credencial de exportacion </c:v>
                </c:pt>
                <c:pt idx="3">
                  <c:v>Multa Extenporaneo</c:v>
                </c:pt>
                <c:pt idx="4">
                  <c:v>Multa Incompleto</c:v>
                </c:pt>
                <c:pt idx="5">
                  <c:v>Multa Omision</c:v>
                </c:pt>
                <c:pt idx="6">
                  <c:v>Multa Otros</c:v>
                </c:pt>
                <c:pt idx="7">
                  <c:v>Multa Ilegal</c:v>
                </c:pt>
                <c:pt idx="8">
                  <c:v>Regalias al Estado</c:v>
                </c:pt>
                <c:pt idx="9">
                  <c:v>Intereses al Estado</c:v>
                </c:pt>
                <c:pt idx="10">
                  <c:v>Total Recaudado en Quetzales</c:v>
                </c:pt>
                <c:pt idx="11">
                  <c:v>2,600.00</c:v>
                </c:pt>
                <c:pt idx="12">
                  <c:v>7,607,027.25</c:v>
                </c:pt>
                <c:pt idx="13">
                  <c:v>8,000.00</c:v>
                </c:pt>
                <c:pt idx="14">
                  <c:v>4,200.00</c:v>
                </c:pt>
                <c:pt idx="15">
                  <c:v>6,581.12</c:v>
                </c:pt>
                <c:pt idx="16">
                  <c:v>90,535.36</c:v>
                </c:pt>
                <c:pt idx="17">
                  <c:v>20,000.00</c:v>
                </c:pt>
                <c:pt idx="18">
                  <c:v>80,000.00</c:v>
                </c:pt>
                <c:pt idx="19">
                  <c:v>5,474,274.03</c:v>
                </c:pt>
                <c:pt idx="20">
                  <c:v>165,131.38</c:v>
                </c:pt>
                <c:pt idx="21">
                  <c:v>13,458,349.14</c:v>
                </c:pt>
              </c:strCache>
            </c:strRef>
          </c:cat>
          <c:val>
            <c:numRef>
              <c:f>REGALIAS!$D$17:$N$17</c:f>
              <c:numCache>
                <c:formatCode>#,##0.00</c:formatCode>
                <c:ptCount val="11"/>
                <c:pt idx="0">
                  <c:v>2600</c:v>
                </c:pt>
                <c:pt idx="1">
                  <c:v>7607027.2500000009</c:v>
                </c:pt>
                <c:pt idx="2">
                  <c:v>8000</c:v>
                </c:pt>
                <c:pt idx="3">
                  <c:v>4200</c:v>
                </c:pt>
                <c:pt idx="4">
                  <c:v>6581.12</c:v>
                </c:pt>
                <c:pt idx="5">
                  <c:v>90535.360000000015</c:v>
                </c:pt>
                <c:pt idx="6">
                  <c:v>20000</c:v>
                </c:pt>
                <c:pt idx="7">
                  <c:v>80000</c:v>
                </c:pt>
                <c:pt idx="8">
                  <c:v>5474274.0300000003</c:v>
                </c:pt>
                <c:pt idx="9">
                  <c:v>165131.38</c:v>
                </c:pt>
                <c:pt idx="10">
                  <c:v>13458349.140000001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CFCA-413D-92EB-50901310F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gapDepth val="288"/>
        <c:shape val="box"/>
        <c:axId val="120870784"/>
        <c:axId val="120872320"/>
        <c:axId val="0"/>
      </c:bar3DChart>
      <c:catAx>
        <c:axId val="12087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20872320"/>
        <c:crosses val="autoZero"/>
        <c:auto val="1"/>
        <c:lblAlgn val="ctr"/>
        <c:lblOffset val="100"/>
        <c:noMultiLvlLbl val="0"/>
      </c:catAx>
      <c:valAx>
        <c:axId val="120872320"/>
        <c:scaling>
          <c:orientation val="minMax"/>
          <c:max val="21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20870784"/>
        <c:crosses val="autoZero"/>
        <c:crossBetween val="between"/>
        <c:majorUnit val="3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EF5DA"/>
    </a:solidFill>
    <a:ln w="2857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GT" sz="1200"/>
              <a:t>TOTAL RECAUDADO DE REGALIAS AL ESTADO Y OTROS INGRESOS AÑO 2021</a:t>
            </a:r>
          </a:p>
          <a:p>
            <a:pPr>
              <a:defRPr sz="1200"/>
            </a:pPr>
            <a:r>
              <a:rPr lang="es-GT" sz="1200"/>
              <a:t>(PORCENTAJE  MENSUAL)</a:t>
            </a:r>
          </a:p>
        </c:rich>
      </c:tx>
      <c:layout>
        <c:manualLayout>
          <c:xMode val="edge"/>
          <c:yMode val="edge"/>
          <c:x val="0.10541185119469053"/>
          <c:y val="2.016213133653172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8020561981507436"/>
          <c:y val="0.23437508033801541"/>
          <c:w val="0.45962093217765199"/>
          <c:h val="0.64347179154836254"/>
        </c:manualLayout>
      </c:layout>
      <c:pieChart>
        <c:varyColors val="1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47A-46A2-A732-5ADE49E3131C}"/>
              </c:ext>
            </c:extLst>
          </c:dPt>
          <c:dPt>
            <c:idx val="1"/>
            <c:bubble3D val="0"/>
            <c:spPr>
              <a:solidFill>
                <a:srgbClr val="FFCC00"/>
              </a:solidFill>
            </c:spPr>
            <c:extLst>
              <c:ext xmlns:c16="http://schemas.microsoft.com/office/drawing/2014/chart" uri="{C3380CC4-5D6E-409C-BE32-E72D297353CC}">
                <c16:uniqueId val="{00000003-847A-46A2-A732-5ADE49E3131C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847A-46A2-A732-5ADE49E3131C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847A-46A2-A732-5ADE49E3131C}"/>
              </c:ext>
            </c:extLst>
          </c:dPt>
          <c:dLbls>
            <c:dLbl>
              <c:idx val="1"/>
              <c:layout>
                <c:manualLayout>
                  <c:x val="-6.4082596086668678E-2"/>
                  <c:y val="2.55776121675179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7A-46A2-A732-5ADE49E3131C}"/>
                </c:ext>
              </c:extLst>
            </c:dLbl>
            <c:dLbl>
              <c:idx val="2"/>
              <c:layout>
                <c:manualLayout>
                  <c:x val="-0.11054109881472005"/>
                  <c:y val="2.2983142722793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7A-46A2-A732-5ADE49E3131C}"/>
                </c:ext>
              </c:extLst>
            </c:dLbl>
            <c:dLbl>
              <c:idx val="3"/>
              <c:layout>
                <c:manualLayout>
                  <c:x val="-0.1430662011974507"/>
                  <c:y val="-1.568071648262352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7A-46A2-A732-5ADE49E3131C}"/>
                </c:ext>
              </c:extLst>
            </c:dLbl>
            <c:dLbl>
              <c:idx val="4"/>
              <c:layout>
                <c:manualLayout>
                  <c:x val="-8.4830855812173131E-2"/>
                  <c:y val="-4.136551657302774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7A-46A2-A732-5ADE49E3131C}"/>
                </c:ext>
              </c:extLst>
            </c:dLbl>
            <c:dLbl>
              <c:idx val="5"/>
              <c:layout>
                <c:manualLayout>
                  <c:x val="-1.6313168526721218E-2"/>
                  <c:y val="-2.804319255496750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7A-46A2-A732-5ADE49E3131C}"/>
                </c:ext>
              </c:extLst>
            </c:dLbl>
            <c:dLbl>
              <c:idx val="6"/>
              <c:layout>
                <c:manualLayout>
                  <c:x val="-3.1187415349896174E-2"/>
                  <c:y val="-8.001620440207597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7A-46A2-A732-5ADE49E3131C}"/>
                </c:ext>
              </c:extLst>
            </c:dLbl>
            <c:dLbl>
              <c:idx val="7"/>
              <c:layout>
                <c:manualLayout>
                  <c:x val="0.16929812668049612"/>
                  <c:y val="-8.81919187513798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7A-46A2-A732-5ADE49E3131C}"/>
                </c:ext>
              </c:extLst>
            </c:dLbl>
            <c:dLbl>
              <c:idx val="8"/>
              <c:layout>
                <c:manualLayout>
                  <c:x val="7.0830356589737953E-3"/>
                  <c:y val="-8.85136237925944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7A-46A2-A732-5ADE49E3131C}"/>
                </c:ext>
              </c:extLst>
            </c:dLbl>
            <c:dLbl>
              <c:idx val="9"/>
              <c:layout>
                <c:manualLayout>
                  <c:x val="0.10418265436895009"/>
                  <c:y val="-2.483377834276319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7A-46A2-A732-5ADE49E3131C}"/>
                </c:ext>
              </c:extLst>
            </c:dLbl>
            <c:dLbl>
              <c:idx val="10"/>
              <c:layout>
                <c:manualLayout>
                  <c:x val="0.1455113374512309"/>
                  <c:y val="-3.649452561882696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7A-46A2-A732-5ADE49E3131C}"/>
                </c:ext>
              </c:extLst>
            </c:dLbl>
            <c:dLbl>
              <c:idx val="11"/>
              <c:layout>
                <c:manualLayout>
                  <c:x val="5.811217122223819E-2"/>
                  <c:y val="-9.69444990236442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7A-46A2-A732-5ADE49E313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G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REGALIAS!$L$22:$L$26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REGALIAS!$N$22:$N$26</c:f>
              <c:numCache>
                <c:formatCode>_(* #,##0.00_);_(* \(#,##0.00\);_(* "-"??_);_(@_)</c:formatCode>
                <c:ptCount val="5"/>
                <c:pt idx="0">
                  <c:v>87.434173965856857</c:v>
                </c:pt>
                <c:pt idx="1">
                  <c:v>5.603500044136914</c:v>
                </c:pt>
                <c:pt idx="2">
                  <c:v>2.6480017444398087</c:v>
                </c:pt>
                <c:pt idx="3">
                  <c:v>1.7658529848483331</c:v>
                </c:pt>
                <c:pt idx="4">
                  <c:v>2.5484712607180882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7A-46A2-A732-5ADE49E313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15277967148097524"/>
          <c:y val="0.85053147651148564"/>
          <c:w val="0.75326422645992763"/>
          <c:h val="0.13176507933367715"/>
        </c:manualLayout>
      </c:layout>
      <c:overlay val="0"/>
      <c:txPr>
        <a:bodyPr/>
        <a:lstStyle/>
        <a:p>
          <a:pPr rtl="0">
            <a:defRPr sz="1200">
              <a:latin typeface="+mn-lt"/>
            </a:defRPr>
          </a:pPr>
          <a:endParaRPr lang="es-GT"/>
        </a:p>
      </c:txPr>
    </c:legend>
    <c:plotVisOnly val="1"/>
    <c:dispBlanksAs val="zero"/>
    <c:showDLblsOverMax val="0"/>
  </c:chart>
  <c:spPr>
    <a:solidFill>
      <a:srgbClr val="FBF3DB"/>
    </a:solidFill>
    <a:ln w="28575">
      <a:solidFill>
        <a:schemeClr val="bg1">
          <a:lumMod val="85000"/>
        </a:schemeClr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26460</xdr:colOff>
      <xdr:row>19</xdr:row>
      <xdr:rowOff>8467</xdr:rowOff>
    </xdr:from>
    <xdr:to>
      <xdr:col>8</xdr:col>
      <xdr:colOff>1628775</xdr:colOff>
      <xdr:row>41</xdr:row>
      <xdr:rowOff>109009</xdr:rowOff>
    </xdr:to>
    <xdr:graphicFrame macro="">
      <xdr:nvGraphicFramePr>
        <xdr:cNvPr id="7" name="Gráfico 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304863</xdr:colOff>
      <xdr:row>19</xdr:row>
      <xdr:rowOff>7794</xdr:rowOff>
    </xdr:from>
    <xdr:to>
      <xdr:col>14</xdr:col>
      <xdr:colOff>119062</xdr:colOff>
      <xdr:row>41</xdr:row>
      <xdr:rowOff>99581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73932</xdr:colOff>
      <xdr:row>1</xdr:row>
      <xdr:rowOff>25400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07807" cy="968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1333500</xdr:colOff>
      <xdr:row>16</xdr:row>
      <xdr:rowOff>295275</xdr:rowOff>
    </xdr:from>
    <xdr:to>
      <xdr:col>3</xdr:col>
      <xdr:colOff>1800225</xdr:colOff>
      <xdr:row>17</xdr:row>
      <xdr:rowOff>161927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86AEA27C-D414-45D7-9273-B8FC2417AF91}"/>
            </a:ext>
          </a:extLst>
        </xdr:cNvPr>
        <xdr:cNvSpPr txBox="1"/>
      </xdr:nvSpPr>
      <xdr:spPr>
        <a:xfrm>
          <a:off x="4610100" y="5686425"/>
          <a:ext cx="466725" cy="1809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400">
              <a:solidFill>
                <a:schemeClr val="tx2"/>
              </a:solidFill>
            </a:rPr>
            <a:t>**</a:t>
          </a:r>
        </a:p>
      </xdr:txBody>
    </xdr:sp>
    <xdr:clientData/>
  </xdr:twoCellAnchor>
  <xdr:twoCellAnchor>
    <xdr:from>
      <xdr:col>4</xdr:col>
      <xdr:colOff>1304924</xdr:colOff>
      <xdr:row>13</xdr:row>
      <xdr:rowOff>5042</xdr:rowOff>
    </xdr:from>
    <xdr:to>
      <xdr:col>4</xdr:col>
      <xdr:colOff>1563781</xdr:colOff>
      <xdr:row>13</xdr:row>
      <xdr:rowOff>180975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13D834B2-4A9A-4466-9486-FD5345F154D1}"/>
            </a:ext>
          </a:extLst>
        </xdr:cNvPr>
        <xdr:cNvSpPr txBox="1"/>
      </xdr:nvSpPr>
      <xdr:spPr>
        <a:xfrm>
          <a:off x="6400799" y="4072217"/>
          <a:ext cx="258857" cy="175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400">
              <a:solidFill>
                <a:schemeClr val="tx2"/>
              </a:solidFill>
            </a:rPr>
            <a:t>*</a:t>
          </a:r>
        </a:p>
      </xdr:txBody>
    </xdr:sp>
    <xdr:clientData/>
  </xdr:twoCellAnchor>
  <xdr:twoCellAnchor>
    <xdr:from>
      <xdr:col>3</xdr:col>
      <xdr:colOff>1381124</xdr:colOff>
      <xdr:row>13</xdr:row>
      <xdr:rowOff>5042</xdr:rowOff>
    </xdr:from>
    <xdr:to>
      <xdr:col>3</xdr:col>
      <xdr:colOff>1639981</xdr:colOff>
      <xdr:row>13</xdr:row>
      <xdr:rowOff>180975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1368776F-E097-404F-8D83-4A59DA8FB98D}"/>
            </a:ext>
          </a:extLst>
        </xdr:cNvPr>
        <xdr:cNvSpPr txBox="1"/>
      </xdr:nvSpPr>
      <xdr:spPr>
        <a:xfrm>
          <a:off x="4657724" y="4072217"/>
          <a:ext cx="258857" cy="175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400">
              <a:solidFill>
                <a:schemeClr val="tx2"/>
              </a:solidFill>
            </a:rPr>
            <a:t>*</a:t>
          </a:r>
        </a:p>
      </xdr:txBody>
    </xdr:sp>
    <xdr:clientData/>
  </xdr:twoCellAnchor>
  <xdr:twoCellAnchor editAs="oneCell">
    <xdr:from>
      <xdr:col>1</xdr:col>
      <xdr:colOff>39</xdr:colOff>
      <xdr:row>1</xdr:row>
      <xdr:rowOff>28575</xdr:rowOff>
    </xdr:from>
    <xdr:to>
      <xdr:col>8</xdr:col>
      <xdr:colOff>238125</xdr:colOff>
      <xdr:row>7</xdr:row>
      <xdr:rowOff>171075</xdr:rowOff>
    </xdr:to>
    <xdr:pic>
      <xdr:nvPicPr>
        <xdr:cNvPr id="5" name="Imagen 4" descr="https://ci4.googleusercontent.com/proxy/kPGxJved6G072omHrljU7XbVhpmNEagCYqLEykhHpfPhVBG-p6b0ylWJi3n9IQ-0hUO5YIPV1Up-zv2ARRPwz9TM2ZB7oUs_lnWJSYo1i_24FDBbcVxc6C4i3McUDzb538szuMQ5HVAGNgYriYrHi1g7Qa07Fij1Xbo5b_ozcFvjhHRw8ob757LPRdOr1pVfskSAFE6A5MQHmtQbaQ=s0-d-e1-ft#https://docs.google.com/uc?export=download&amp;id=1Po3YQsaGtaqTMlPg-BbQUoMHveNEOlZd&amp;revid=0B4bXkAbRU9f2TlU0OUZ2UHgrV0JkcnNYZ2YzMDdjeFlSQUdnPQ">
          <a:extLst>
            <a:ext uri="{FF2B5EF4-FFF2-40B4-BE49-F238E27FC236}">
              <a16:creationId xmlns:a16="http://schemas.microsoft.com/office/drawing/2014/main" id="{C939D2B6-3966-4DA3-BEEA-A48A31CB7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114" y="219075"/>
          <a:ext cx="10677486" cy="128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T45"/>
  <sheetViews>
    <sheetView zoomScale="80" zoomScaleNormal="80" workbookViewId="0">
      <selection activeCell="Q6" sqref="Q6"/>
    </sheetView>
  </sheetViews>
  <sheetFormatPr baseColWidth="10" defaultRowHeight="15"/>
  <cols>
    <col min="1" max="1" width="6" customWidth="1"/>
    <col min="2" max="2" width="17.7109375" customWidth="1"/>
    <col min="3" max="3" width="20.42578125" customWidth="1"/>
    <col min="4" max="4" width="20.85546875" customWidth="1"/>
    <col min="5" max="6" width="19.5703125" customWidth="1"/>
    <col min="7" max="7" width="18.85546875" customWidth="1"/>
    <col min="8" max="8" width="17.140625" customWidth="1"/>
    <col min="9" max="9" width="25.7109375" style="2" customWidth="1"/>
    <col min="10" max="10" width="18.140625" customWidth="1"/>
    <col min="11" max="11" width="18.7109375" style="1" customWidth="1"/>
    <col min="12" max="12" width="19.5703125" customWidth="1"/>
    <col min="13" max="13" width="20" customWidth="1"/>
    <col min="14" max="14" width="21.42578125" customWidth="1"/>
    <col min="15" max="15" width="15" bestFit="1" customWidth="1"/>
    <col min="22" max="22" width="255.7109375" customWidth="1"/>
  </cols>
  <sheetData>
    <row r="1" spans="1:20" ht="74.25" customHeight="1">
      <c r="I1" s="19"/>
      <c r="K1" s="18"/>
    </row>
    <row r="3" spans="1:20" ht="55.5" customHeight="1">
      <c r="A3" s="76" t="s">
        <v>28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20" ht="37.5" customHeight="1">
      <c r="B4" s="50" t="s">
        <v>0</v>
      </c>
      <c r="C4" s="50" t="s">
        <v>15</v>
      </c>
      <c r="D4" s="51" t="s">
        <v>23</v>
      </c>
      <c r="E4" s="51" t="s">
        <v>27</v>
      </c>
      <c r="F4" s="51" t="s">
        <v>29</v>
      </c>
      <c r="G4" s="51" t="s">
        <v>16</v>
      </c>
      <c r="H4" s="51" t="s">
        <v>17</v>
      </c>
      <c r="I4" s="51" t="s">
        <v>18</v>
      </c>
      <c r="J4" s="51" t="s">
        <v>19</v>
      </c>
      <c r="K4" s="51" t="s">
        <v>20</v>
      </c>
      <c r="L4" s="51" t="s">
        <v>21</v>
      </c>
      <c r="M4" s="51" t="s">
        <v>22</v>
      </c>
      <c r="N4" s="52" t="s">
        <v>30</v>
      </c>
      <c r="O4" s="6"/>
      <c r="P4" s="6"/>
      <c r="Q4" s="6"/>
      <c r="R4" s="6"/>
      <c r="S4" s="6"/>
      <c r="T4" s="6"/>
    </row>
    <row r="5" spans="1:20" ht="15.75">
      <c r="B5" s="23">
        <v>2021</v>
      </c>
      <c r="C5" s="24" t="s">
        <v>1</v>
      </c>
      <c r="D5" s="25">
        <v>0</v>
      </c>
      <c r="E5" s="26">
        <v>6460643.8600000003</v>
      </c>
      <c r="F5" s="26"/>
      <c r="G5" s="26">
        <v>1800</v>
      </c>
      <c r="H5" s="27">
        <v>1800</v>
      </c>
      <c r="I5" s="28">
        <v>3600</v>
      </c>
      <c r="J5" s="28">
        <v>0</v>
      </c>
      <c r="K5" s="26">
        <v>60000</v>
      </c>
      <c r="L5" s="29">
        <v>5237245.32</v>
      </c>
      <c r="M5" s="30">
        <v>2107.2199999999998</v>
      </c>
      <c r="N5" s="31">
        <f t="shared" ref="N5:N16" si="0">SUM(D5:M5)</f>
        <v>11767196.4</v>
      </c>
      <c r="O5" s="3"/>
      <c r="P5" s="3"/>
      <c r="Q5" s="3"/>
      <c r="R5" s="3"/>
      <c r="S5" s="3"/>
      <c r="T5" s="3"/>
    </row>
    <row r="6" spans="1:20" ht="15.75">
      <c r="B6" s="23">
        <v>2021</v>
      </c>
      <c r="C6" s="24" t="s">
        <v>2</v>
      </c>
      <c r="D6" s="28">
        <v>1300</v>
      </c>
      <c r="E6" s="32">
        <v>667758.9</v>
      </c>
      <c r="F6" s="32"/>
      <c r="G6" s="26"/>
      <c r="H6" s="26"/>
      <c r="I6" s="28">
        <v>31078.74</v>
      </c>
      <c r="J6" s="28">
        <v>0</v>
      </c>
      <c r="K6" s="26">
        <v>20000</v>
      </c>
      <c r="L6" s="33">
        <v>24832.719999999998</v>
      </c>
      <c r="M6" s="26">
        <v>9168.24</v>
      </c>
      <c r="N6" s="31">
        <f t="shared" si="0"/>
        <v>754138.6</v>
      </c>
      <c r="O6" s="3"/>
      <c r="P6" s="3"/>
      <c r="Q6" s="3"/>
      <c r="R6" s="3"/>
      <c r="S6" s="3"/>
      <c r="T6" s="3"/>
    </row>
    <row r="7" spans="1:20" ht="15.75">
      <c r="B7" s="23">
        <v>2021</v>
      </c>
      <c r="C7" s="24" t="s">
        <v>13</v>
      </c>
      <c r="D7" s="28">
        <v>0</v>
      </c>
      <c r="E7" s="32">
        <v>156000</v>
      </c>
      <c r="F7" s="32">
        <v>5000</v>
      </c>
      <c r="G7" s="28">
        <v>2400</v>
      </c>
      <c r="H7" s="28"/>
      <c r="I7" s="28">
        <v>23682.19</v>
      </c>
      <c r="J7" s="57">
        <v>20000</v>
      </c>
      <c r="K7" s="28"/>
      <c r="L7" s="30">
        <v>73097.060000000012</v>
      </c>
      <c r="M7" s="30">
        <v>76198.070000000007</v>
      </c>
      <c r="N7" s="31">
        <f t="shared" si="0"/>
        <v>356377.32</v>
      </c>
      <c r="O7" s="3"/>
      <c r="P7" s="3"/>
      <c r="Q7" s="3"/>
      <c r="R7" s="3"/>
      <c r="S7" s="3"/>
      <c r="T7" s="3"/>
    </row>
    <row r="8" spans="1:20" ht="15.75">
      <c r="B8" s="23">
        <v>2021</v>
      </c>
      <c r="C8" s="34" t="s">
        <v>4</v>
      </c>
      <c r="D8" s="28">
        <v>0</v>
      </c>
      <c r="E8" s="28">
        <v>23824.49</v>
      </c>
      <c r="F8" s="28">
        <v>2000</v>
      </c>
      <c r="G8" s="28"/>
      <c r="H8" s="28"/>
      <c r="I8" s="58">
        <v>10962.41</v>
      </c>
      <c r="J8" s="28">
        <v>0</v>
      </c>
      <c r="K8" s="28">
        <v>0</v>
      </c>
      <c r="L8" s="59">
        <v>133608.28</v>
      </c>
      <c r="M8" s="54">
        <v>67259.48</v>
      </c>
      <c r="N8" s="31">
        <f t="shared" si="0"/>
        <v>237654.65999999997</v>
      </c>
      <c r="O8" s="3"/>
      <c r="P8" s="3"/>
      <c r="Q8" s="3"/>
      <c r="R8" s="3"/>
      <c r="S8" s="3"/>
      <c r="T8" s="3"/>
    </row>
    <row r="9" spans="1:20" ht="15.75">
      <c r="B9" s="23">
        <v>2021</v>
      </c>
      <c r="C9" s="34" t="s">
        <v>5</v>
      </c>
      <c r="D9" s="35">
        <v>1300</v>
      </c>
      <c r="E9" s="36">
        <v>298800</v>
      </c>
      <c r="F9" s="36">
        <v>1000</v>
      </c>
      <c r="G9" s="37"/>
      <c r="H9" s="37">
        <v>4781.12</v>
      </c>
      <c r="I9" s="36">
        <v>21212.02</v>
      </c>
      <c r="J9" s="28">
        <v>0</v>
      </c>
      <c r="K9" s="28">
        <v>0</v>
      </c>
      <c r="L9" s="28">
        <v>5490.6500000000005</v>
      </c>
      <c r="M9" s="38">
        <v>10398.370000000001</v>
      </c>
      <c r="N9" s="31">
        <f>SUM(D9:M9)</f>
        <v>342982.16000000003</v>
      </c>
      <c r="O9" s="3"/>
      <c r="P9" s="3"/>
      <c r="Q9" s="3"/>
      <c r="R9" s="3"/>
      <c r="S9" s="3"/>
      <c r="T9" s="3"/>
    </row>
    <row r="10" spans="1:20" ht="15.75">
      <c r="B10" s="23">
        <v>2021</v>
      </c>
      <c r="C10" s="24" t="s">
        <v>6</v>
      </c>
      <c r="D10" s="25"/>
      <c r="E10" s="39"/>
      <c r="F10" s="39"/>
      <c r="G10" s="40"/>
      <c r="H10" s="37"/>
      <c r="I10" s="37"/>
      <c r="J10" s="40"/>
      <c r="K10" s="40"/>
      <c r="L10" s="41"/>
      <c r="M10" s="41"/>
      <c r="N10" s="42">
        <f t="shared" si="0"/>
        <v>0</v>
      </c>
      <c r="O10" s="3"/>
      <c r="P10" s="3"/>
      <c r="Q10" s="3"/>
      <c r="R10" s="3"/>
      <c r="S10" s="3"/>
      <c r="T10" s="3"/>
    </row>
    <row r="11" spans="1:20" ht="15.75">
      <c r="B11" s="23">
        <v>2021</v>
      </c>
      <c r="C11" s="24" t="s">
        <v>7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42">
        <f t="shared" si="0"/>
        <v>0</v>
      </c>
      <c r="O11" s="3"/>
      <c r="P11" s="3"/>
      <c r="Q11" s="3"/>
      <c r="R11" s="3"/>
      <c r="S11" s="3"/>
      <c r="T11" s="3"/>
    </row>
    <row r="12" spans="1:20" ht="15.75">
      <c r="B12" s="23">
        <v>2021</v>
      </c>
      <c r="C12" s="43" t="s">
        <v>8</v>
      </c>
      <c r="D12" s="28"/>
      <c r="E12" s="40"/>
      <c r="F12" s="40"/>
      <c r="G12" s="28"/>
      <c r="H12" s="28"/>
      <c r="I12" s="28"/>
      <c r="J12" s="28"/>
      <c r="K12" s="28"/>
      <c r="L12" s="28"/>
      <c r="M12" s="44"/>
      <c r="N12" s="42">
        <f t="shared" si="0"/>
        <v>0</v>
      </c>
      <c r="O12" s="3"/>
      <c r="P12" s="3"/>
      <c r="Q12" s="3"/>
      <c r="R12" s="3"/>
      <c r="S12" s="3"/>
      <c r="T12" s="3"/>
    </row>
    <row r="13" spans="1:20" ht="15.75">
      <c r="B13" s="23">
        <v>2021</v>
      </c>
      <c r="C13" s="43" t="s">
        <v>9</v>
      </c>
      <c r="D13" s="28"/>
      <c r="E13" s="25"/>
      <c r="F13" s="25"/>
      <c r="G13" s="28"/>
      <c r="H13" s="40"/>
      <c r="I13" s="40"/>
      <c r="J13" s="28"/>
      <c r="K13" s="28"/>
      <c r="L13" s="40"/>
      <c r="M13" s="40"/>
      <c r="N13" s="42">
        <f t="shared" si="0"/>
        <v>0</v>
      </c>
      <c r="O13" s="3"/>
      <c r="P13" s="3"/>
      <c r="Q13" s="3"/>
      <c r="R13" s="3"/>
      <c r="S13" s="3"/>
      <c r="T13" s="3"/>
    </row>
    <row r="14" spans="1:20" ht="15.75">
      <c r="B14" s="23">
        <v>2021</v>
      </c>
      <c r="C14" s="43" t="s">
        <v>10</v>
      </c>
      <c r="D14" s="45"/>
      <c r="E14" s="42"/>
      <c r="F14" s="42"/>
      <c r="G14" s="46"/>
      <c r="H14" s="40"/>
      <c r="I14" s="33"/>
      <c r="J14" s="40"/>
      <c r="K14" s="40"/>
      <c r="L14" s="47"/>
      <c r="M14" s="47"/>
      <c r="N14" s="42">
        <f t="shared" si="0"/>
        <v>0</v>
      </c>
      <c r="O14" s="3"/>
      <c r="P14" s="3"/>
      <c r="Q14" s="3"/>
      <c r="R14" s="3"/>
      <c r="S14" s="3"/>
      <c r="T14" s="3"/>
    </row>
    <row r="15" spans="1:20" ht="15.75">
      <c r="B15" s="23">
        <v>2021</v>
      </c>
      <c r="C15" s="43" t="s">
        <v>11</v>
      </c>
      <c r="D15" s="48"/>
      <c r="E15" s="48"/>
      <c r="F15" s="48"/>
      <c r="G15" s="40"/>
      <c r="H15" s="40"/>
      <c r="I15" s="40"/>
      <c r="J15" s="40"/>
      <c r="K15" s="40"/>
      <c r="L15" s="40"/>
      <c r="M15" s="40"/>
      <c r="N15" s="42">
        <f t="shared" si="0"/>
        <v>0</v>
      </c>
      <c r="O15" s="3"/>
      <c r="P15" s="3"/>
      <c r="Q15" s="3"/>
      <c r="R15" s="3"/>
      <c r="S15" s="3"/>
      <c r="T15" s="3"/>
    </row>
    <row r="16" spans="1:20" ht="15.75">
      <c r="B16" s="23">
        <v>2021</v>
      </c>
      <c r="C16" s="49" t="s">
        <v>25</v>
      </c>
      <c r="D16" s="26"/>
      <c r="E16" s="26"/>
      <c r="F16" s="26"/>
      <c r="G16" s="40"/>
      <c r="H16" s="40"/>
      <c r="I16" s="40"/>
      <c r="J16" s="40"/>
      <c r="K16" s="40"/>
      <c r="L16" s="40"/>
      <c r="M16" s="40"/>
      <c r="N16" s="42">
        <f t="shared" si="0"/>
        <v>0</v>
      </c>
      <c r="O16" s="3"/>
      <c r="P16" s="3"/>
      <c r="Q16" s="3"/>
      <c r="R16" s="3"/>
      <c r="S16" s="3"/>
      <c r="T16" s="3"/>
    </row>
    <row r="17" spans="2:20" s="13" customFormat="1" ht="26.25" customHeight="1">
      <c r="B17" s="74" t="s">
        <v>26</v>
      </c>
      <c r="C17" s="75"/>
      <c r="D17" s="53">
        <f>SUM(D5:D16)</f>
        <v>2600</v>
      </c>
      <c r="E17" s="53">
        <f t="shared" ref="E17:K17" si="1">SUM(E5:E16)</f>
        <v>7607027.2500000009</v>
      </c>
      <c r="F17" s="53">
        <f>SUM(F5:F16)</f>
        <v>8000</v>
      </c>
      <c r="G17" s="53">
        <f t="shared" si="1"/>
        <v>4200</v>
      </c>
      <c r="H17" s="53">
        <f t="shared" si="1"/>
        <v>6581.12</v>
      </c>
      <c r="I17" s="53">
        <f t="shared" si="1"/>
        <v>90535.360000000015</v>
      </c>
      <c r="J17" s="53">
        <f>SUM(J5:J16)</f>
        <v>20000</v>
      </c>
      <c r="K17" s="53">
        <f t="shared" si="1"/>
        <v>80000</v>
      </c>
      <c r="L17" s="53">
        <f>SUM(L5:L16)</f>
        <v>5474274.0300000003</v>
      </c>
      <c r="M17" s="53">
        <f>SUM(M5:M16)</f>
        <v>165131.38</v>
      </c>
      <c r="N17" s="53">
        <f>SUM(N5:N16)</f>
        <v>13458349.140000001</v>
      </c>
      <c r="O17" s="55"/>
    </row>
    <row r="18" spans="2:20" ht="15.75">
      <c r="B18" s="14"/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6"/>
      <c r="N18" s="17"/>
      <c r="O18" s="13"/>
      <c r="P18" s="13"/>
      <c r="Q18" s="13"/>
      <c r="R18" s="13"/>
      <c r="S18" s="13"/>
      <c r="T18" s="13"/>
    </row>
    <row r="19" spans="2:20">
      <c r="D19" s="19"/>
      <c r="E19" s="20"/>
      <c r="F19" s="20"/>
      <c r="G19" s="19"/>
      <c r="H19" s="19"/>
      <c r="I19" s="19"/>
      <c r="J19" s="19"/>
      <c r="K19" s="19"/>
      <c r="L19" s="18"/>
      <c r="M19" s="19"/>
      <c r="N19" s="19"/>
    </row>
    <row r="20" spans="2:20">
      <c r="D20" s="19"/>
      <c r="E20" s="19"/>
      <c r="F20" s="56"/>
      <c r="G20" s="19"/>
      <c r="H20" s="19"/>
      <c r="I20" s="19"/>
      <c r="J20" s="19"/>
      <c r="K20" s="19"/>
      <c r="L20" s="18"/>
      <c r="M20" s="19"/>
      <c r="N20" s="7"/>
    </row>
    <row r="21" spans="2:20" ht="30">
      <c r="D21" s="19"/>
      <c r="E21" s="19"/>
      <c r="F21" s="56"/>
      <c r="G21" s="19"/>
      <c r="H21" s="19"/>
      <c r="I21" s="19"/>
      <c r="J21" s="19"/>
      <c r="K21" s="19"/>
      <c r="L21" s="8" t="s">
        <v>15</v>
      </c>
      <c r="M21" s="9" t="s">
        <v>24</v>
      </c>
      <c r="N21" s="19"/>
    </row>
    <row r="22" spans="2:20">
      <c r="D22" s="19"/>
      <c r="E22" s="19"/>
      <c r="F22" s="56"/>
      <c r="G22" s="19"/>
      <c r="H22" s="19"/>
      <c r="I22" s="19"/>
      <c r="J22" s="19"/>
      <c r="K22" s="19"/>
      <c r="L22" s="10" t="s">
        <v>1</v>
      </c>
      <c r="M22" s="11">
        <f t="shared" ref="M22:M34" si="2">N5</f>
        <v>11767196.4</v>
      </c>
      <c r="N22" s="5">
        <f>(M22*100)/M34</f>
        <v>87.434173965856857</v>
      </c>
    </row>
    <row r="23" spans="2:20">
      <c r="D23" s="19"/>
      <c r="E23" s="19"/>
      <c r="F23" s="56"/>
      <c r="G23" s="19"/>
      <c r="H23" s="19"/>
      <c r="I23" s="19"/>
      <c r="J23" s="19"/>
      <c r="K23" s="19"/>
      <c r="L23" s="10" t="s">
        <v>2</v>
      </c>
      <c r="M23" s="11">
        <f t="shared" si="2"/>
        <v>754138.6</v>
      </c>
      <c r="N23" s="5">
        <f>(M23*100)/M34</f>
        <v>5.603500044136914</v>
      </c>
    </row>
    <row r="24" spans="2:20">
      <c r="D24" s="19"/>
      <c r="E24" s="19"/>
      <c r="F24" s="56"/>
      <c r="G24" s="19"/>
      <c r="H24" s="19"/>
      <c r="I24" s="19"/>
      <c r="J24" s="19"/>
      <c r="K24" s="19"/>
      <c r="L24" s="10" t="s">
        <v>3</v>
      </c>
      <c r="M24" s="11">
        <f t="shared" si="2"/>
        <v>356377.32</v>
      </c>
      <c r="N24" s="5">
        <f>(M24*100)/M34</f>
        <v>2.6480017444398087</v>
      </c>
    </row>
    <row r="25" spans="2:20">
      <c r="D25" s="19"/>
      <c r="E25" s="19"/>
      <c r="F25" s="56"/>
      <c r="G25" s="19"/>
      <c r="H25" s="19"/>
      <c r="I25" s="19"/>
      <c r="J25" s="19"/>
      <c r="K25" s="19"/>
      <c r="L25" s="10" t="s">
        <v>4</v>
      </c>
      <c r="M25" s="11">
        <f t="shared" si="2"/>
        <v>237654.65999999997</v>
      </c>
      <c r="N25" s="5">
        <f>(M25*100)/M34</f>
        <v>1.7658529848483331</v>
      </c>
    </row>
    <row r="26" spans="2:20">
      <c r="D26" s="19"/>
      <c r="E26" s="19"/>
      <c r="F26" s="56"/>
      <c r="G26" s="19"/>
      <c r="H26" s="19"/>
      <c r="I26" s="19"/>
      <c r="J26" s="19"/>
      <c r="K26" s="19"/>
      <c r="L26" s="10" t="s">
        <v>5</v>
      </c>
      <c r="M26" s="11">
        <f t="shared" si="2"/>
        <v>342982.16000000003</v>
      </c>
      <c r="N26" s="5">
        <f>(M26*100)/M34</f>
        <v>2.5484712607180882</v>
      </c>
    </row>
    <row r="27" spans="2:20">
      <c r="D27" s="19"/>
      <c r="E27" s="19"/>
      <c r="F27" s="56"/>
      <c r="G27" s="19"/>
      <c r="H27" s="19"/>
      <c r="I27" s="19"/>
      <c r="J27" s="19"/>
      <c r="K27" s="19"/>
      <c r="L27" s="10" t="s">
        <v>6</v>
      </c>
      <c r="M27" s="11">
        <f t="shared" si="2"/>
        <v>0</v>
      </c>
      <c r="N27" s="5">
        <f>(M27*100)/M34</f>
        <v>0</v>
      </c>
    </row>
    <row r="28" spans="2:20">
      <c r="D28" s="19"/>
      <c r="E28" s="19"/>
      <c r="F28" s="56"/>
      <c r="G28" s="19"/>
      <c r="H28" s="19"/>
      <c r="I28" s="19"/>
      <c r="J28" s="19"/>
      <c r="K28" s="19"/>
      <c r="L28" s="10" t="s">
        <v>7</v>
      </c>
      <c r="M28" s="11">
        <f t="shared" si="2"/>
        <v>0</v>
      </c>
      <c r="N28" s="5">
        <f>(M28*100)/M34</f>
        <v>0</v>
      </c>
    </row>
    <row r="29" spans="2:20">
      <c r="D29" s="19"/>
      <c r="E29" s="19"/>
      <c r="F29" s="56"/>
      <c r="G29" s="19"/>
      <c r="H29" s="19"/>
      <c r="I29" s="19"/>
      <c r="J29" s="19"/>
      <c r="K29" s="19"/>
      <c r="L29" s="10" t="s">
        <v>8</v>
      </c>
      <c r="M29" s="12">
        <f t="shared" si="2"/>
        <v>0</v>
      </c>
      <c r="N29" s="5">
        <f>(M29*100)/M34</f>
        <v>0</v>
      </c>
    </row>
    <row r="30" spans="2:20">
      <c r="D30" s="19"/>
      <c r="E30" s="19"/>
      <c r="F30" s="56"/>
      <c r="G30" s="19"/>
      <c r="H30" s="19"/>
      <c r="I30" s="19"/>
      <c r="J30" s="19"/>
      <c r="K30" s="19"/>
      <c r="L30" s="10" t="s">
        <v>9</v>
      </c>
      <c r="M30" s="12">
        <f t="shared" si="2"/>
        <v>0</v>
      </c>
      <c r="N30" s="5">
        <f>(M30*100)/M34</f>
        <v>0</v>
      </c>
    </row>
    <row r="31" spans="2:20">
      <c r="D31" s="19"/>
      <c r="E31" s="19"/>
      <c r="F31" s="56"/>
      <c r="G31" s="19"/>
      <c r="H31" s="19"/>
      <c r="I31" s="19"/>
      <c r="J31" s="19"/>
      <c r="K31" s="19"/>
      <c r="L31" s="10" t="s">
        <v>10</v>
      </c>
      <c r="M31" s="12">
        <f t="shared" si="2"/>
        <v>0</v>
      </c>
      <c r="N31" s="5">
        <f>(M31*100)/M34</f>
        <v>0</v>
      </c>
    </row>
    <row r="32" spans="2:20">
      <c r="D32" s="19"/>
      <c r="E32" s="19"/>
      <c r="F32" s="56"/>
      <c r="G32" s="19"/>
      <c r="H32" s="19"/>
      <c r="I32" s="19"/>
      <c r="J32" s="19"/>
      <c r="K32" s="19"/>
      <c r="L32" s="10" t="s">
        <v>11</v>
      </c>
      <c r="M32" s="12">
        <f t="shared" si="2"/>
        <v>0</v>
      </c>
      <c r="N32" s="5">
        <f>(M32*100)/M34</f>
        <v>0</v>
      </c>
    </row>
    <row r="33" spans="4:18">
      <c r="D33" s="19"/>
      <c r="E33" s="19"/>
      <c r="F33" s="56"/>
      <c r="G33" s="19"/>
      <c r="H33" s="19"/>
      <c r="I33" s="19"/>
      <c r="J33" s="19"/>
      <c r="K33" s="19"/>
      <c r="L33" s="10" t="s">
        <v>12</v>
      </c>
      <c r="M33" s="12">
        <f t="shared" si="2"/>
        <v>0</v>
      </c>
      <c r="N33" s="5">
        <f>(M33*100)/M34</f>
        <v>0</v>
      </c>
    </row>
    <row r="34" spans="4:18">
      <c r="D34" s="19"/>
      <c r="E34" s="19"/>
      <c r="F34" s="56"/>
      <c r="G34" s="19"/>
      <c r="H34" s="19"/>
      <c r="I34" s="19"/>
      <c r="J34" s="19"/>
      <c r="K34" s="19"/>
      <c r="L34" s="10" t="s">
        <v>14</v>
      </c>
      <c r="M34" s="12">
        <f t="shared" si="2"/>
        <v>13458349.140000001</v>
      </c>
      <c r="N34" s="4">
        <f>SUM(N22:N33)</f>
        <v>100</v>
      </c>
    </row>
    <row r="35" spans="4:18">
      <c r="D35" s="19"/>
      <c r="E35" s="19"/>
      <c r="F35" s="56"/>
      <c r="G35" s="19"/>
      <c r="H35" s="19"/>
      <c r="I35" s="19"/>
      <c r="J35" s="19"/>
      <c r="K35" s="19"/>
      <c r="L35" s="18"/>
      <c r="M35" s="19"/>
      <c r="N35" s="19"/>
    </row>
    <row r="36" spans="4:18">
      <c r="D36" s="19"/>
      <c r="E36" s="19"/>
      <c r="F36" s="56"/>
      <c r="G36" s="19"/>
      <c r="H36" s="19"/>
      <c r="I36" s="19"/>
      <c r="J36" s="19"/>
      <c r="K36" s="19"/>
      <c r="L36" s="18"/>
      <c r="M36" s="19"/>
      <c r="N36" s="19"/>
    </row>
    <row r="37" spans="4:18">
      <c r="D37" s="19"/>
      <c r="E37" s="19"/>
      <c r="F37" s="56"/>
      <c r="G37" s="19"/>
      <c r="H37" s="19"/>
      <c r="I37" s="19"/>
      <c r="J37" s="19"/>
      <c r="K37" s="19"/>
      <c r="L37" s="18"/>
      <c r="M37" s="19"/>
      <c r="N37" s="19"/>
    </row>
    <row r="38" spans="4:18">
      <c r="D38" s="19"/>
      <c r="E38" s="19"/>
      <c r="F38" s="56"/>
      <c r="G38" s="19"/>
      <c r="H38" s="19"/>
      <c r="I38" s="19"/>
      <c r="J38" s="19"/>
      <c r="K38" s="19"/>
      <c r="L38" s="18"/>
      <c r="M38" s="19"/>
      <c r="N38" s="19"/>
    </row>
    <row r="39" spans="4:18">
      <c r="D39" s="19"/>
      <c r="E39" s="19"/>
      <c r="F39" s="56"/>
      <c r="G39" s="19"/>
      <c r="H39" s="19"/>
      <c r="I39" s="19"/>
      <c r="J39" s="19"/>
      <c r="K39" s="19"/>
      <c r="L39" s="18"/>
      <c r="M39" s="19"/>
      <c r="N39" s="19"/>
    </row>
    <row r="40" spans="4:18">
      <c r="D40" s="19"/>
      <c r="E40" s="19"/>
      <c r="F40" s="56"/>
      <c r="G40" s="19"/>
      <c r="H40" s="19"/>
      <c r="I40" s="19"/>
      <c r="J40" s="19"/>
      <c r="K40" s="19"/>
      <c r="L40" s="18"/>
      <c r="M40" s="19"/>
      <c r="N40" s="19"/>
    </row>
    <row r="41" spans="4:18">
      <c r="D41" s="19"/>
      <c r="E41" s="19"/>
      <c r="F41" s="56"/>
      <c r="G41" s="19"/>
      <c r="H41" s="19"/>
      <c r="I41" s="19"/>
      <c r="J41" s="19"/>
      <c r="K41" s="19"/>
      <c r="L41" s="18"/>
      <c r="M41" s="19"/>
      <c r="N41" s="19"/>
    </row>
    <row r="42" spans="4:18">
      <c r="D42" s="19"/>
      <c r="E42" s="19"/>
      <c r="F42" s="56"/>
      <c r="G42" s="19"/>
      <c r="H42" s="19"/>
      <c r="I42" s="19"/>
      <c r="J42" s="19"/>
      <c r="K42" s="19"/>
      <c r="L42" s="18"/>
      <c r="M42" s="19"/>
      <c r="N42" s="19"/>
    </row>
    <row r="43" spans="4:18">
      <c r="D43" s="19"/>
      <c r="E43" s="19"/>
      <c r="F43" s="56"/>
      <c r="G43" s="19"/>
      <c r="H43" s="19"/>
      <c r="I43" s="19"/>
      <c r="J43" s="19"/>
      <c r="K43" s="19"/>
      <c r="L43" s="18"/>
      <c r="M43" s="19"/>
      <c r="N43" s="19"/>
      <c r="R43" s="21"/>
    </row>
    <row r="44" spans="4:18">
      <c r="D44" s="19"/>
      <c r="E44" s="19"/>
      <c r="F44" s="56"/>
      <c r="G44" s="19"/>
      <c r="H44" s="19"/>
      <c r="I44" s="19"/>
      <c r="J44" s="19"/>
      <c r="K44" s="19"/>
      <c r="L44" s="18"/>
      <c r="M44" s="19"/>
      <c r="N44" s="19"/>
    </row>
    <row r="45" spans="4:18">
      <c r="D45" s="19"/>
      <c r="E45" s="19"/>
      <c r="F45" s="56"/>
      <c r="G45" s="19"/>
      <c r="H45" s="19"/>
      <c r="I45" s="19"/>
      <c r="J45" s="19"/>
      <c r="K45" s="19"/>
      <c r="L45" s="18"/>
      <c r="M45" s="19"/>
      <c r="N45" s="19"/>
      <c r="Q45" s="22"/>
    </row>
  </sheetData>
  <mergeCells count="2">
    <mergeCell ref="B17:C17"/>
    <mergeCell ref="A3:N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6CCD1-2946-43DE-986A-486EBDE3FCBE}">
  <dimension ref="B3:J23"/>
  <sheetViews>
    <sheetView tabSelected="1" workbookViewId="0"/>
  </sheetViews>
  <sheetFormatPr baseColWidth="10" defaultRowHeight="15"/>
  <cols>
    <col min="1" max="1" width="9" style="60" customWidth="1"/>
    <col min="2" max="2" width="23.42578125" style="60" customWidth="1"/>
    <col min="3" max="3" width="16.7109375" style="60" customWidth="1"/>
    <col min="4" max="4" width="27.28515625" style="60" customWidth="1"/>
    <col min="5" max="7" width="23.7109375" style="60" customWidth="1"/>
    <col min="8" max="8" width="18" style="60" customWidth="1"/>
    <col min="9" max="16384" width="11.42578125" style="60"/>
  </cols>
  <sheetData>
    <row r="3" spans="2:8">
      <c r="B3"/>
    </row>
    <row r="6" spans="2:8" ht="24" customHeight="1"/>
    <row r="9" spans="2:8" ht="21">
      <c r="B9" s="90" t="s">
        <v>31</v>
      </c>
      <c r="C9" s="90"/>
      <c r="D9" s="90"/>
      <c r="E9" s="90"/>
      <c r="F9" s="90"/>
      <c r="G9" s="90"/>
      <c r="H9" s="90"/>
    </row>
    <row r="10" spans="2:8" ht="27">
      <c r="B10" s="61"/>
      <c r="C10" s="61"/>
      <c r="D10" s="61"/>
      <c r="E10" s="61"/>
      <c r="F10" s="61"/>
      <c r="G10" s="61"/>
      <c r="H10" s="61"/>
    </row>
    <row r="11" spans="2:8" ht="33">
      <c r="B11" s="91" t="s">
        <v>32</v>
      </c>
      <c r="C11" s="91" t="s">
        <v>33</v>
      </c>
      <c r="D11" s="91" t="s">
        <v>34</v>
      </c>
      <c r="E11" s="91"/>
      <c r="F11" s="91"/>
      <c r="G11" s="62" t="s">
        <v>35</v>
      </c>
      <c r="H11" s="91" t="s">
        <v>36</v>
      </c>
    </row>
    <row r="12" spans="2:8" ht="82.5">
      <c r="B12" s="91"/>
      <c r="C12" s="91"/>
      <c r="D12" s="63" t="s">
        <v>37</v>
      </c>
      <c r="E12" s="63" t="s">
        <v>38</v>
      </c>
      <c r="F12" s="63" t="s">
        <v>39</v>
      </c>
      <c r="G12" s="64" t="s">
        <v>40</v>
      </c>
      <c r="H12" s="91"/>
    </row>
    <row r="13" spans="2:8">
      <c r="B13" s="79" t="s">
        <v>41</v>
      </c>
      <c r="C13" s="87" t="s">
        <v>42</v>
      </c>
      <c r="D13" s="65" t="s">
        <v>43</v>
      </c>
      <c r="E13" s="65" t="s">
        <v>44</v>
      </c>
      <c r="F13" s="82" t="s">
        <v>45</v>
      </c>
      <c r="G13" s="83"/>
      <c r="H13" s="86">
        <f>D14+E14</f>
        <v>1924841.6099999999</v>
      </c>
    </row>
    <row r="14" spans="2:8" ht="15.75">
      <c r="B14" s="79"/>
      <c r="C14" s="87"/>
      <c r="D14" s="66">
        <v>481911.89</v>
      </c>
      <c r="E14" s="66">
        <v>1442929.72</v>
      </c>
      <c r="F14" s="84"/>
      <c r="G14" s="85"/>
      <c r="H14" s="86"/>
    </row>
    <row r="15" spans="2:8">
      <c r="B15" s="79" t="s">
        <v>41</v>
      </c>
      <c r="C15" s="80" t="s">
        <v>46</v>
      </c>
      <c r="D15" s="82" t="s">
        <v>45</v>
      </c>
      <c r="E15" s="83"/>
      <c r="F15" s="65" t="s">
        <v>47</v>
      </c>
      <c r="G15" s="65" t="s">
        <v>48</v>
      </c>
      <c r="H15" s="86">
        <f>F16+G16</f>
        <v>66982.2</v>
      </c>
    </row>
    <row r="16" spans="2:8" ht="15.75">
      <c r="B16" s="79"/>
      <c r="C16" s="81"/>
      <c r="D16" s="84"/>
      <c r="E16" s="85"/>
      <c r="F16" s="67">
        <v>13396.45</v>
      </c>
      <c r="G16" s="67">
        <v>53585.75</v>
      </c>
      <c r="H16" s="86"/>
    </row>
    <row r="17" spans="2:10" ht="36">
      <c r="B17" s="79" t="s">
        <v>49</v>
      </c>
      <c r="C17" s="87" t="s">
        <v>50</v>
      </c>
      <c r="D17" s="68" t="s">
        <v>51</v>
      </c>
      <c r="E17" s="82" t="s">
        <v>45</v>
      </c>
      <c r="F17" s="83"/>
      <c r="G17" s="82" t="s">
        <v>45</v>
      </c>
      <c r="H17" s="88">
        <f>D18</f>
        <v>163990.43</v>
      </c>
    </row>
    <row r="18" spans="2:10" ht="15.75">
      <c r="B18" s="79"/>
      <c r="C18" s="87"/>
      <c r="D18" s="66">
        <f>60186.59+20107.98+3613.7+4096.86+58264.37+17720.93</f>
        <v>163990.43</v>
      </c>
      <c r="E18" s="84"/>
      <c r="F18" s="85"/>
      <c r="G18" s="84"/>
      <c r="H18" s="89"/>
    </row>
    <row r="19" spans="2:10" ht="16.5">
      <c r="B19" s="77" t="s">
        <v>14</v>
      </c>
      <c r="C19" s="77"/>
      <c r="D19" s="69">
        <f>D14+D18</f>
        <v>645902.32000000007</v>
      </c>
      <c r="E19" s="69">
        <f>E14</f>
        <v>1442929.72</v>
      </c>
      <c r="F19" s="69">
        <f>F16</f>
        <v>13396.45</v>
      </c>
      <c r="G19" s="69">
        <f>G16</f>
        <v>53585.75</v>
      </c>
      <c r="H19" s="70">
        <f>SUM(H13:H18)</f>
        <v>2155814.2399999998</v>
      </c>
    </row>
    <row r="21" spans="2:10" ht="16.5">
      <c r="B21" s="71" t="s">
        <v>52</v>
      </c>
      <c r="C21" s="71"/>
      <c r="D21" s="71"/>
      <c r="E21" s="71"/>
      <c r="F21" s="71"/>
      <c r="G21" s="72"/>
      <c r="H21" s="72"/>
      <c r="I21" s="73"/>
      <c r="J21" s="73"/>
    </row>
    <row r="22" spans="2:10" ht="15.75">
      <c r="B22" s="78" t="s">
        <v>53</v>
      </c>
      <c r="C22" s="78"/>
      <c r="D22" s="78"/>
      <c r="E22" s="78"/>
      <c r="F22" s="78"/>
      <c r="G22" s="78"/>
      <c r="H22" s="78"/>
    </row>
    <row r="23" spans="2:10" ht="15.75">
      <c r="B23" s="78" t="s">
        <v>54</v>
      </c>
      <c r="C23" s="78"/>
      <c r="D23" s="78"/>
      <c r="E23" s="78"/>
      <c r="F23" s="78"/>
      <c r="G23" s="78"/>
      <c r="H23" s="78"/>
    </row>
  </sheetData>
  <mergeCells count="21">
    <mergeCell ref="B13:B14"/>
    <mergeCell ref="C13:C14"/>
    <mergeCell ref="F13:G14"/>
    <mergeCell ref="H13:H14"/>
    <mergeCell ref="B9:H9"/>
    <mergeCell ref="B11:B12"/>
    <mergeCell ref="C11:C12"/>
    <mergeCell ref="D11:F11"/>
    <mergeCell ref="H11:H12"/>
    <mergeCell ref="B19:C19"/>
    <mergeCell ref="B22:H22"/>
    <mergeCell ref="B23:H23"/>
    <mergeCell ref="B15:B16"/>
    <mergeCell ref="C15:C16"/>
    <mergeCell ref="D15:E16"/>
    <mergeCell ref="H15:H16"/>
    <mergeCell ref="B17:B18"/>
    <mergeCell ref="C17:C18"/>
    <mergeCell ref="E17:F18"/>
    <mergeCell ref="G17:G18"/>
    <mergeCell ref="H17:H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REGALIAS</vt:lpstr>
      <vt:lpstr>Mayo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García</dc:creator>
  <cp:lastModifiedBy>Carlos Manoel Álvarez Morales</cp:lastModifiedBy>
  <cp:lastPrinted>2021-01-20T16:49:19Z</cp:lastPrinted>
  <dcterms:created xsi:type="dcterms:W3CDTF">2016-08-22T16:51:26Z</dcterms:created>
  <dcterms:modified xsi:type="dcterms:W3CDTF">2021-06-25T17:31:59Z</dcterms:modified>
</cp:coreProperties>
</file>